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electionsnz.sharepoint.com/sites/OfficeoftheCEO/Shared Documents/Board papers and resources/Current meeting/07. General Meeting 17 July 2025/"/>
    </mc:Choice>
  </mc:AlternateContent>
  <xr:revisionPtr revIDLastSave="0" documentId="8_{7FFE90F8-2DC0-488F-96B9-CB4FEC3F49DA}" xr6:coauthVersionLast="47" xr6:coauthVersionMax="47" xr10:uidLastSave="{00000000-0000-0000-0000-000000000000}"/>
  <bookViews>
    <workbookView xWindow="-26460" yWindow="-840" windowWidth="21600" windowHeight="11295" activeTab="2" xr2:uid="{00000000-000D-0000-FFFF-FFFF00000000}"/>
  </bookViews>
  <sheets>
    <sheet name="Guidance for agencies" sheetId="5" r:id="rId1"/>
    <sheet name="Summary and sign-off" sheetId="13" r:id="rId2"/>
    <sheet name="Travel" sheetId="1" r:id="rId3"/>
    <sheet name="Gifts and benefits" sheetId="4" r:id="rId4"/>
    <sheet name="Hospitality" sheetId="2" r:id="rId5"/>
    <sheet name="All other expenses" sheetId="3" r:id="rId6"/>
  </sheets>
  <definedNames>
    <definedName name="_xlnm.Print_Area" localSheetId="5">'All other expenses'!$A$1:$E$26</definedName>
    <definedName name="_xlnm.Print_Area" localSheetId="3">'Gifts and benefits'!$A$1:$F$35</definedName>
    <definedName name="_xlnm.Print_Area" localSheetId="0">'Guidance for agencies'!$A$1:$A$58</definedName>
    <definedName name="_xlnm.Print_Area" localSheetId="4">Hospitality!$A$1:$E$24</definedName>
    <definedName name="_xlnm.Print_Area" localSheetId="1">'Summary and sign-off'!$A$1:$F$23</definedName>
    <definedName name="_xlnm.Print_Area" localSheetId="2">Travel!$A$1:$E$59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3" l="1"/>
  <c r="B37" i="1" l="1"/>
  <c r="B48" i="1"/>
  <c r="D24" i="4" l="1"/>
  <c r="C17" i="2"/>
  <c r="C37" i="1"/>
  <c r="C48" i="1"/>
  <c r="C27" i="1"/>
  <c r="B6" i="13" l="1"/>
  <c r="E60" i="13"/>
  <c r="C60" i="13"/>
  <c r="C26" i="4"/>
  <c r="C25" i="4"/>
  <c r="B60" i="13" l="1"/>
  <c r="B59" i="13"/>
  <c r="D59" i="13"/>
  <c r="B58" i="13"/>
  <c r="D58" i="13"/>
  <c r="D57" i="13"/>
  <c r="B57" i="13"/>
  <c r="D56" i="13"/>
  <c r="B56" i="13"/>
  <c r="D55" i="13"/>
  <c r="B55" i="13"/>
  <c r="B2" i="4"/>
  <c r="B3" i="4"/>
  <c r="B2" i="3"/>
  <c r="B3" i="3"/>
  <c r="B2" i="2"/>
  <c r="B3" i="2"/>
  <c r="B2" i="1"/>
  <c r="B3" i="1"/>
  <c r="F58" i="13" l="1"/>
  <c r="D17" i="2" s="1"/>
  <c r="F60" i="13"/>
  <c r="E24" i="4" s="1"/>
  <c r="F59" i="13"/>
  <c r="D20" i="3" s="1"/>
  <c r="F57" i="13"/>
  <c r="D48" i="1" s="1"/>
  <c r="F56" i="13"/>
  <c r="D37" i="1" s="1"/>
  <c r="F55" i="13"/>
  <c r="D27" i="1" s="1"/>
  <c r="C13" i="13"/>
  <c r="C12" i="13"/>
  <c r="C11" i="13"/>
  <c r="C16" i="13" l="1"/>
  <c r="C17" i="13"/>
  <c r="B5" i="4" l="1"/>
  <c r="B4" i="4"/>
  <c r="B5" i="2"/>
  <c r="B4" i="2"/>
  <c r="C15" i="13" l="1"/>
  <c r="F12" i="13" l="1"/>
  <c r="F11" i="13"/>
  <c r="F13" i="13" l="1"/>
  <c r="B17" i="13"/>
  <c r="B16" i="13"/>
  <c r="B27" i="1"/>
  <c r="B15" i="13" s="1"/>
  <c r="B13" i="13" l="1"/>
  <c r="B17" i="2"/>
  <c r="B12" i="13" s="1"/>
  <c r="B11" i="13" l="1"/>
  <c r="B14" i="13" s="1"/>
  <c r="B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<sst xmlns="http://schemas.openxmlformats.org/spreadsheetml/2006/main" count="325" uniqueCount="217">
  <si>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</si>
  <si>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</si>
  <si>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</si>
  <si>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</si>
  <si>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</si>
  <si>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</si>
  <si>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</si>
  <si>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</si>
  <si>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</si>
  <si>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</si>
  <si>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</si>
  <si>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</si>
  <si>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</si>
  <si>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</si>
  <si>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</si>
  <si>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</si>
  <si>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</si>
  <si>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</si>
  <si>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</si>
  <si>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</si>
  <si>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</si>
  <si>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</si>
  <si>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</si>
  <si>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</si>
  <si>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</si>
  <si>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</si>
  <si>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</si>
  <si>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</si>
  <si>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</si>
  <si>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</si>
  <si>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</si>
  <si>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</si>
  <si>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</si>
  <si>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</si>
  <si>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</si>
  <si>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</si>
  <si>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</si>
  <si>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</si>
  <si>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</si>
  <si>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</si>
  <si>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</si>
  <si>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</si>
  <si>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</si>
  <si>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</si>
  <si>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</si>
  <si>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</si>
  <si>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</si>
  <si>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</si>
  <si>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</si>
  <si>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</si>
  <si>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</si>
  <si>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</si>
  <si>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</si>
  <si>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Electoral Commission</t>
  </si>
  <si>
    <t>Chief Executive**</t>
  </si>
  <si>
    <t>Karl Le Quesne</t>
  </si>
  <si>
    <t>Disclosure period start***</t>
  </si>
  <si>
    <t>Disclosure period end***</t>
  </si>
  <si>
    <t>Agency totals check</t>
  </si>
  <si>
    <t>Chief Executive approval****</t>
  </si>
  <si>
    <t>This disclosure has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</si>
  <si>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</si>
  <si>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</si>
  <si>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</si>
  <si>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</si>
  <si>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</si>
  <si>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</si>
  <si>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</si>
  <si>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</si>
  <si>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</si>
  <si>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</si>
  <si>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</si>
  <si>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</si>
  <si>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</si>
  <si>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</si>
  <si>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</si>
  <si>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</si>
  <si>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</si>
  <si>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</si>
  <si>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</si>
  <si>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</si>
  <si>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</si>
  <si>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</si>
  <si>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</si>
  <si>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</si>
  <si>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</si>
  <si>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</si>
  <si>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</si>
  <si>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</si>
  <si>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</si>
  <si>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</si>
  <si>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</si>
  <si>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</si>
  <si>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</si>
  <si>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</si>
  <si>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</si>
  <si>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</si>
  <si>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</si>
  <si>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</si>
  <si>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</si>
  <si>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</si>
  <si>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</si>
  <si>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</si>
  <si>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</si>
  <si>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</si>
  <si>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</si>
  <si>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</si>
  <si>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</si>
  <si>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</si>
  <si>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</si>
  <si>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</si>
  <si>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</si>
  <si>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</si>
  <si>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</si>
  <si>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</si>
  <si>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</si>
  <si>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</si>
  <si>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</si>
  <si>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</si>
  <si>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</si>
  <si>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</si>
  <si>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</si>
  <si>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</si>
  <si>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</si>
  <si>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</si>
  <si>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Flights</t>
  </si>
  <si>
    <t>Meals</t>
  </si>
  <si>
    <t>Accommodation</t>
  </si>
  <si>
    <t>Taxi</t>
  </si>
  <si>
    <t>Wellington</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</si>
  <si>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</si>
  <si>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</si>
  <si>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</si>
  <si>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</si>
  <si>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</si>
  <si>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</si>
  <si>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</si>
  <si>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</si>
  <si>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</si>
  <si>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</si>
  <si>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</si>
  <si>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</si>
  <si>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</si>
  <si>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</si>
  <si>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</si>
  <si>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</si>
  <si>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</si>
  <si>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</si>
  <si>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</si>
  <si>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</si>
  <si>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</si>
  <si>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</si>
  <si>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</si>
  <si>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</si>
  <si>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</si>
  <si>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</si>
  <si>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</si>
  <si>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</si>
  <si>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</si>
  <si>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Commission Iphone</t>
  </si>
  <si>
    <t>Sim card for surfacepro  $5.00 per/month only activated out of WIFI range excl GST</t>
  </si>
  <si>
    <t>Mobile international roaming - $30.00 each trip</t>
  </si>
  <si>
    <t>Visa card monthly fee $4.60 per month excl GST</t>
  </si>
  <si>
    <t>Subscription</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</si>
  <si>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</si>
  <si>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</si>
  <si>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</si>
  <si>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</si>
  <si>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</si>
  <si>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</si>
  <si>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</si>
  <si>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</si>
  <si>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</si>
  <si>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</si>
  <si>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</si>
  <si>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</si>
  <si>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</si>
  <si>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</si>
  <si>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</si>
  <si>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</si>
  <si>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</si>
  <si>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Meals 7-10 Oct</t>
  </si>
  <si>
    <t>Accommodation - Auckland Airport hotel 6 October</t>
  </si>
  <si>
    <t>Accommodation - Tonga 7-10 October</t>
  </si>
  <si>
    <t>Airport transfers in Auckland</t>
  </si>
  <si>
    <t>Airport transfers in Tonga</t>
  </si>
  <si>
    <t>Tonga</t>
  </si>
  <si>
    <t>Crown Entity Governance Training - Karl Le Quesne's attendance at Mā te kahukura ka rere te Manu course</t>
  </si>
  <si>
    <t>Fee</t>
  </si>
  <si>
    <t>Select Committee</t>
  </si>
  <si>
    <t>Bottle of wine</t>
  </si>
  <si>
    <t>ONE NZ</t>
  </si>
  <si>
    <t>The Pacific Islands, Australia and New Zealand Electoral Administrators Network (PIANZEA) Senior Officials Meeting held in Tonga</t>
  </si>
  <si>
    <t>Auckland</t>
  </si>
  <si>
    <t xml:space="preserve">Electoral Council of Australia and New Zealand (ECANZ) meeting </t>
  </si>
  <si>
    <t>Canberra</t>
  </si>
  <si>
    <t>Sydney</t>
  </si>
  <si>
    <t>Accommodation - Canberra 26-27 March</t>
  </si>
  <si>
    <t>Accommodation - Sydney 28 March</t>
  </si>
  <si>
    <t>Meals 26-28 March</t>
  </si>
  <si>
    <t>Australia</t>
  </si>
  <si>
    <t>Airport transfer</t>
  </si>
  <si>
    <t>Airport Transfer</t>
  </si>
  <si>
    <t>NZPost Board Mailhouse visit</t>
  </si>
  <si>
    <t>Wellington to Auckland</t>
  </si>
  <si>
    <t>Meeting - EC Board with the Minister</t>
  </si>
  <si>
    <t>EC Board meeting with the Minister</t>
  </si>
  <si>
    <t>Board meeting</t>
  </si>
  <si>
    <t>1 July 24- 30 June 2025</t>
  </si>
  <si>
    <t xml:space="preserve"> NZ Herald - digital subscription </t>
  </si>
  <si>
    <t xml:space="preserve">Mobile phone $21.00 per month excluding GST </t>
  </si>
  <si>
    <t>Whangarei-Wellington return</t>
  </si>
  <si>
    <t xml:space="preserve">Magazine subscription - Economist - $59.90 per month (11 months)  and 64.90 (1 month) </t>
  </si>
  <si>
    <t>ECANZ meeting - speakers fee</t>
  </si>
  <si>
    <t>fee</t>
  </si>
  <si>
    <t>no hospitality to disclose</t>
  </si>
  <si>
    <t>Commission surface 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</si>
</sst>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1"/>
      <color rgb="FF006100"/>
      <name val="Calibri"/>
      <family val="2"/>
      <scheme val="minor"/>
    </font>
    <font>
      <sz val="11"/>
      <name val="Calibri"/>
      <family val="2"/>
      <scheme val="minor"/>
    </font>
    <font>
      <sz val="12"/>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C6EFCE"/>
      </patternFill>
    </fill>
    <fill>
      <patternFill patternType="solid">
        <fgColor theme="0"/>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auto="1"/>
      </left>
      <right/>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0" fontId="36" fillId="12" borderId="0" applyNumberFormat="0" applyBorder="0" applyAlignment="0" applyProtection="0"/>
  </cellStyleXfs>
  <cellXfs count="17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5" fontId="0" fillId="0" borderId="10" xfId="0" applyNumberFormat="1" applyBorder="1" applyAlignment="1" applyProtection="1">
      <alignment horizontal="center" wrapText="1"/>
      <protection locked="0"/>
    </xf>
    <xf numFmtId="166" fontId="0" fillId="0" borderId="0" xfId="0" applyNumberFormat="1" applyAlignment="1" applyProtection="1">
      <alignment horizontal="center" wrapText="1"/>
      <protection locked="0"/>
    </xf>
    <xf numFmtId="0" fontId="0" fillId="0" borderId="0" xfId="0" applyAlignment="1" applyProtection="1">
      <alignment vertical="center" wrapText="1"/>
      <protection locked="0"/>
    </xf>
    <xf numFmtId="167" fontId="15" fillId="10" borderId="8" xfId="0" applyNumberFormat="1" applyFont="1" applyFill="1" applyBorder="1" applyAlignment="1" applyProtection="1">
      <alignment vertical="center"/>
      <protection locked="0"/>
    </xf>
    <xf numFmtId="0" fontId="15" fillId="11" borderId="5" xfId="0" applyFont="1" applyFill="1" applyBorder="1" applyAlignment="1" applyProtection="1">
      <alignment vertical="center" wrapText="1"/>
      <protection locked="0"/>
    </xf>
    <xf numFmtId="167" fontId="15" fillId="11" borderId="7" xfId="0" applyNumberFormat="1" applyFont="1" applyFill="1" applyBorder="1" applyAlignment="1" applyProtection="1">
      <alignment vertical="center"/>
      <protection locked="0"/>
    </xf>
    <xf numFmtId="165" fontId="0" fillId="11" borderId="7" xfId="2" applyFont="1" applyFill="1" applyBorder="1" applyProtection="1">
      <protection locked="0"/>
    </xf>
    <xf numFmtId="0" fontId="0" fillId="11" borderId="7" xfId="0" applyFill="1" applyBorder="1" applyProtection="1">
      <protection locked="0"/>
    </xf>
    <xf numFmtId="0" fontId="15" fillId="11" borderId="7" xfId="0" applyFont="1" applyFill="1" applyBorder="1" applyAlignment="1" applyProtection="1">
      <alignment vertical="center" wrapText="1"/>
      <protection locked="0"/>
    </xf>
    <xf numFmtId="0" fontId="0" fillId="0" borderId="7" xfId="0" applyBorder="1" applyAlignment="1" applyProtection="1">
      <alignment wrapText="1"/>
      <protection locked="0"/>
    </xf>
    <xf numFmtId="16" fontId="0" fillId="11" borderId="7" xfId="0" applyNumberFormat="1" applyFill="1" applyBorder="1" applyProtection="1">
      <protection locked="0"/>
    </xf>
    <xf numFmtId="167" fontId="11" fillId="11" borderId="3" xfId="0" applyNumberFormat="1" applyFont="1" applyFill="1" applyBorder="1" applyAlignment="1" applyProtection="1">
      <alignment vertical="center"/>
      <protection locked="0"/>
    </xf>
    <xf numFmtId="165" fontId="11" fillId="11" borderId="4" xfId="2" applyFont="1" applyFill="1" applyBorder="1" applyAlignment="1" applyProtection="1">
      <alignment vertical="center" wrapText="1"/>
      <protection locked="0"/>
    </xf>
    <xf numFmtId="0" fontId="7" fillId="11" borderId="4" xfId="0" applyFont="1" applyFill="1" applyBorder="1" applyAlignment="1" applyProtection="1">
      <alignment vertical="center" wrapText="1"/>
      <protection locked="0"/>
    </xf>
    <xf numFmtId="0" fontId="7" fillId="11" borderId="5" xfId="0" applyFont="1" applyFill="1" applyBorder="1" applyAlignment="1" applyProtection="1">
      <alignment vertical="center" wrapText="1"/>
      <protection locked="0"/>
    </xf>
    <xf numFmtId="0" fontId="15" fillId="10" borderId="11" xfId="0" applyFont="1" applyFill="1" applyBorder="1" applyAlignment="1" applyProtection="1">
      <alignment vertical="center" wrapText="1"/>
      <protection locked="0"/>
    </xf>
    <xf numFmtId="167" fontId="0" fillId="11" borderId="7" xfId="0" applyNumberFormat="1" applyFill="1" applyBorder="1" applyProtection="1">
      <protection locked="0"/>
    </xf>
    <xf numFmtId="0" fontId="35" fillId="3" borderId="0" xfId="0" applyFont="1" applyFill="1" applyAlignment="1">
      <alignment horizontal="center" vertical="center" wrapText="1" readingOrder="1"/>
    </xf>
    <xf numFmtId="16" fontId="7" fillId="11" borderId="4" xfId="0" applyNumberFormat="1" applyFont="1" applyFill="1" applyBorder="1" applyAlignment="1" applyProtection="1">
      <alignment vertical="center" wrapText="1"/>
      <protection locked="0"/>
    </xf>
    <xf numFmtId="165" fontId="11" fillId="11" borderId="4" xfId="3" applyNumberFormat="1" applyFont="1" applyFill="1" applyBorder="1" applyAlignment="1" applyProtection="1">
      <alignment vertical="center" wrapText="1"/>
      <protection locked="0"/>
    </xf>
    <xf numFmtId="0" fontId="11" fillId="11" borderId="4" xfId="3" applyFont="1" applyFill="1" applyBorder="1" applyAlignment="1" applyProtection="1">
      <alignment vertical="center" wrapText="1"/>
      <protection locked="0"/>
    </xf>
    <xf numFmtId="0" fontId="11" fillId="11" borderId="5" xfId="3" applyFont="1" applyFill="1" applyBorder="1" applyAlignment="1" applyProtection="1">
      <alignment vertical="center" wrapText="1"/>
      <protection locked="0"/>
    </xf>
    <xf numFmtId="167" fontId="11" fillId="11" borderId="3" xfId="3" applyNumberFormat="1" applyFont="1" applyFill="1" applyBorder="1" applyAlignment="1" applyProtection="1">
      <alignment vertical="center"/>
      <protection locked="0"/>
    </xf>
    <xf numFmtId="0" fontId="0" fillId="11" borderId="7" xfId="0" applyFill="1" applyBorder="1" applyAlignment="1" applyProtection="1">
      <alignment wrapText="1"/>
      <protection locked="0"/>
    </xf>
    <xf numFmtId="0" fontId="15" fillId="11" borderId="0" xfId="3" applyFont="1" applyFill="1"/>
    <xf numFmtId="0" fontId="37" fillId="11" borderId="7" xfId="3" applyFont="1" applyFill="1" applyBorder="1"/>
    <xf numFmtId="0" fontId="15" fillId="11" borderId="7" xfId="3" applyFont="1" applyFill="1" applyBorder="1" applyAlignment="1">
      <alignment wrapText="1"/>
    </xf>
    <xf numFmtId="167" fontId="11" fillId="11" borderId="3" xfId="3" applyNumberFormat="1" applyFont="1" applyFill="1" applyBorder="1" applyAlignment="1" applyProtection="1">
      <alignment horizontal="left" vertical="top" wrapText="1"/>
      <protection locked="0"/>
    </xf>
    <xf numFmtId="0" fontId="11" fillId="11" borderId="7" xfId="3" applyFont="1" applyFill="1" applyBorder="1"/>
    <xf numFmtId="0" fontId="14" fillId="13" borderId="0" xfId="0" applyFont="1" applyFill="1" applyAlignment="1">
      <alignment vertical="center" wrapText="1" readingOrder="1"/>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11" borderId="6" xfId="0" applyFont="1" applyFill="1" applyBorder="1" applyAlignment="1">
      <alignment horizontal="left" vertical="center"/>
    </xf>
    <xf numFmtId="0" fontId="22" fillId="2" borderId="0" xfId="0" applyFont="1" applyFill="1" applyAlignment="1">
      <alignment horizontal="center" vertical="center"/>
    </xf>
    <xf numFmtId="0" fontId="38" fillId="11" borderId="2" xfId="0" applyFont="1" applyFill="1" applyBorder="1" applyAlignment="1" applyProtection="1">
      <alignment horizontal="left" vertical="center" wrapText="1" readingOrder="1"/>
      <protection locked="0"/>
    </xf>
    <xf numFmtId="167" fontId="38"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cellXfs>
  <cellStyles count="4">
    <cellStyle name="Currency" xfId="2" builtinId="4"/>
    <cellStyle name="Good" xfId="3" builtinId="26"/>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CCFF66"/>
      <color rgb="FFFF9900"/>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1" zoomScaleNormal="100" workbookViewId="0">
      <selection activeCell="A33" sqref="A3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95" t="s">
        <v>1</v>
      </c>
    </row>
    <row r="3" spans="1:2" ht="17.25" customHeight="1" x14ac:dyDescent="0.2"/>
    <row r="4" spans="1:2" ht="23.25" customHeight="1" x14ac:dyDescent="0.2">
      <c r="A4" s="111"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70"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6"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ht="17.25" customHeight="1" x14ac:dyDescent="0.2">
      <c r="A51" s="46" t="s">
        <v>44</v>
      </c>
    </row>
    <row r="52" spans="1:1" ht="17.25" customHeight="1" x14ac:dyDescent="0.2">
      <c r="A52" s="46"/>
    </row>
    <row r="53" spans="1:1" ht="22.5" customHeight="1" x14ac:dyDescent="0.2">
      <c r="A53" s="42" t="s">
        <v>45</v>
      </c>
    </row>
    <row r="54" spans="1:1" ht="32.25" customHeight="1" x14ac:dyDescent="0.2">
      <c r="A54" s="103" t="s">
        <v>46</v>
      </c>
    </row>
    <row r="55" spans="1:1" ht="17.25" customHeight="1" x14ac:dyDescent="0.2">
      <c r="A55" s="50" t="s">
        <v>47</v>
      </c>
    </row>
    <row r="56" spans="1:1" ht="17.25" customHeight="1" x14ac:dyDescent="0.2">
      <c r="A56" s="51" t="s">
        <v>48</v>
      </c>
    </row>
    <row r="57" spans="1:1" ht="17.25" customHeight="1" x14ac:dyDescent="0.2">
      <c r="A57" s="66" t="s">
        <v>49</v>
      </c>
    </row>
    <row r="58" spans="1:1" ht="17.25" customHeight="1" x14ac:dyDescent="0.2">
      <c r="A58" s="52" t="s">
        <v>50</v>
      </c>
    </row>
    <row r="59" spans="1:1" x14ac:dyDescent="0.2"/>
    <row r="61" spans="1:1" hidden="1" x14ac:dyDescent="0.2">
      <c r="A61" s="53"/>
    </row>
  </sheetData>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9"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opLeftCell="A4" zoomScaleNormal="100" workbookViewId="0">
      <selection activeCell="G7" sqref="G7"/>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55" t="s">
        <v>51</v>
      </c>
      <c r="B1" s="155"/>
      <c r="C1" s="155"/>
      <c r="D1" s="155"/>
      <c r="E1" s="155"/>
      <c r="F1" s="155"/>
      <c r="G1" s="17"/>
      <c r="H1" s="17"/>
      <c r="I1" s="17"/>
      <c r="J1" s="17"/>
      <c r="K1" s="17"/>
    </row>
    <row r="2" spans="1:11" ht="21" customHeight="1" x14ac:dyDescent="0.2">
      <c r="A2" s="3" t="s">
        <v>52</v>
      </c>
      <c r="B2" s="156" t="s">
        <v>53</v>
      </c>
      <c r="C2" s="156"/>
      <c r="D2" s="156"/>
      <c r="E2" s="156"/>
      <c r="F2" s="156"/>
      <c r="G2" s="17"/>
      <c r="H2" s="17"/>
      <c r="I2" s="17"/>
      <c r="J2" s="17"/>
      <c r="K2" s="17"/>
    </row>
    <row r="3" spans="1:11" ht="21" customHeight="1" x14ac:dyDescent="0.2">
      <c r="A3" s="3" t="s">
        <v>54</v>
      </c>
      <c r="B3" s="156" t="s">
        <v>55</v>
      </c>
      <c r="C3" s="156"/>
      <c r="D3" s="156"/>
      <c r="E3" s="156"/>
      <c r="F3" s="156"/>
      <c r="G3" s="17"/>
      <c r="H3" s="17"/>
      <c r="I3" s="17"/>
      <c r="J3" s="17"/>
      <c r="K3" s="17"/>
    </row>
    <row r="4" spans="1:11" ht="21" customHeight="1" x14ac:dyDescent="0.2">
      <c r="A4" s="3" t="s">
        <v>56</v>
      </c>
      <c r="B4" s="157">
        <v>45474</v>
      </c>
      <c r="C4" s="157"/>
      <c r="D4" s="157"/>
      <c r="E4" s="157"/>
      <c r="F4" s="157"/>
      <c r="G4" s="17"/>
      <c r="H4" s="17"/>
      <c r="I4" s="17"/>
      <c r="J4" s="17"/>
      <c r="K4" s="17"/>
    </row>
    <row r="5" spans="1:11" ht="21" customHeight="1" x14ac:dyDescent="0.2">
      <c r="A5" s="3" t="s">
        <v>57</v>
      </c>
      <c r="B5" s="157">
        <v>45838</v>
      </c>
      <c r="C5" s="157"/>
      <c r="D5" s="157"/>
      <c r="E5" s="157"/>
      <c r="F5" s="157"/>
      <c r="G5" s="17"/>
      <c r="H5" s="17"/>
      <c r="I5" s="17"/>
      <c r="J5" s="17"/>
      <c r="K5" s="17"/>
    </row>
    <row r="6" spans="1:11" ht="21" customHeight="1" x14ac:dyDescent="0.2">
      <c r="A6" s="3" t="s">
        <v>58</v>
      </c>
      <c r="B6" s="154" t="str">
        <f>IF(AND(Travel!B7&lt;&gt;A30,Hospitality!B7&lt;&gt;A30,'All other expenses'!B7&lt;&gt;A30,'Gifts and benefits'!B7&lt;&gt;A30),A31,IF(AND(Travel!B7=A30,Hospitality!B7=A30,'All other expenses'!B7=A30,'Gifts and benefits'!B7=A30),A33,A32))</f>
        <v>Data and totals checked on all sheets</v>
      </c>
      <c r="C6" s="154"/>
      <c r="D6" s="154"/>
      <c r="E6" s="154"/>
      <c r="F6" s="154"/>
      <c r="G6" s="23"/>
      <c r="H6" s="17"/>
      <c r="I6" s="17"/>
      <c r="J6" s="17"/>
      <c r="K6" s="17"/>
    </row>
    <row r="7" spans="1:11" ht="21" customHeight="1" x14ac:dyDescent="0.2">
      <c r="A7" s="3" t="s">
        <v>59</v>
      </c>
      <c r="B7" s="153" t="s">
        <v>60</v>
      </c>
      <c r="C7" s="153"/>
      <c r="D7" s="153"/>
      <c r="E7" s="153"/>
      <c r="F7" s="153"/>
      <c r="G7" s="23"/>
      <c r="H7" s="17"/>
      <c r="I7" s="17"/>
      <c r="J7" s="17"/>
      <c r="K7" s="17"/>
    </row>
    <row r="8" spans="1:11" ht="21" customHeight="1" x14ac:dyDescent="0.2">
      <c r="A8" s="3" t="s">
        <v>61</v>
      </c>
      <c r="B8" s="153"/>
      <c r="C8" s="153"/>
      <c r="D8" s="153"/>
      <c r="E8" s="153"/>
      <c r="F8" s="153"/>
      <c r="G8" s="23"/>
      <c r="H8" s="17"/>
      <c r="I8" s="17"/>
      <c r="J8" s="17"/>
      <c r="K8" s="17"/>
    </row>
    <row r="9" spans="1:11" ht="66.75" customHeight="1" x14ac:dyDescent="0.2">
      <c r="A9" s="152" t="s">
        <v>62</v>
      </c>
      <c r="B9" s="152"/>
      <c r="C9" s="152"/>
      <c r="D9" s="152"/>
      <c r="E9" s="152"/>
      <c r="F9" s="152"/>
      <c r="G9" s="23"/>
      <c r="H9" s="17"/>
      <c r="I9" s="17"/>
      <c r="J9" s="17"/>
      <c r="K9" s="17"/>
    </row>
    <row r="10" spans="1:11" s="94" customFormat="1" ht="36" customHeight="1" x14ac:dyDescent="0.2">
      <c r="A10" s="88" t="s">
        <v>63</v>
      </c>
      <c r="B10" s="89" t="s">
        <v>64</v>
      </c>
      <c r="C10" s="89" t="s">
        <v>65</v>
      </c>
      <c r="D10" s="90"/>
      <c r="E10" s="91" t="s">
        <v>29</v>
      </c>
      <c r="F10" s="92" t="s">
        <v>66</v>
      </c>
      <c r="G10" s="93"/>
      <c r="H10" s="93"/>
      <c r="I10" s="93"/>
      <c r="J10" s="93"/>
      <c r="K10" s="93"/>
    </row>
    <row r="11" spans="1:11" ht="27.75" customHeight="1" x14ac:dyDescent="0.2">
      <c r="A11" s="8" t="s">
        <v>67</v>
      </c>
      <c r="B11" s="60">
        <f>B15+B16+B17</f>
        <v>7549.79</v>
      </c>
      <c r="C11" s="67" t="str">
        <f>IF(Travel!B6="",A34,Travel!B6)</f>
        <v>Figures exclude GST</v>
      </c>
      <c r="D11" s="6"/>
      <c r="E11" s="8" t="s">
        <v>68</v>
      </c>
      <c r="F11" s="33">
        <f>'Gifts and benefits'!C24</f>
        <v>0</v>
      </c>
      <c r="G11" s="29"/>
      <c r="H11" s="29"/>
      <c r="I11" s="29"/>
      <c r="J11" s="29"/>
      <c r="K11" s="29"/>
    </row>
    <row r="12" spans="1:11" ht="27.75" customHeight="1" x14ac:dyDescent="0.2">
      <c r="A12" s="8" t="s">
        <v>24</v>
      </c>
      <c r="B12" s="60">
        <f>Hospitality!B17</f>
        <v>0</v>
      </c>
      <c r="C12" s="67" t="str">
        <f>IF(Hospitality!B6="",A34,Hospitality!B6)</f>
        <v>Figures exclude GST</v>
      </c>
      <c r="D12" s="6"/>
      <c r="E12" s="8" t="s">
        <v>69</v>
      </c>
      <c r="F12" s="33">
        <f>'Gifts and benefits'!C25</f>
        <v>1</v>
      </c>
      <c r="G12" s="29"/>
      <c r="H12" s="29"/>
      <c r="I12" s="29"/>
      <c r="J12" s="29"/>
      <c r="K12" s="29"/>
    </row>
    <row r="13" spans="1:11" ht="27.75" customHeight="1" x14ac:dyDescent="0.2">
      <c r="A13" s="8" t="s">
        <v>70</v>
      </c>
      <c r="B13" s="60">
        <f>'All other expenses'!B20</f>
        <v>6369.52</v>
      </c>
      <c r="C13" s="67" t="str">
        <f>IF('All other expenses'!B6="",A34,'All other expenses'!B6)</f>
        <v>Figures exclude GST</v>
      </c>
      <c r="D13" s="6"/>
      <c r="E13" s="8" t="s">
        <v>71</v>
      </c>
      <c r="F13" s="33">
        <f>'Gifts and benefits'!C26</f>
        <v>0</v>
      </c>
      <c r="G13" s="17"/>
      <c r="H13" s="17"/>
      <c r="I13" s="17"/>
      <c r="J13" s="17"/>
      <c r="K13" s="17"/>
    </row>
    <row r="14" spans="1:11" ht="12.75" customHeight="1" x14ac:dyDescent="0.2">
      <c r="A14" s="7"/>
      <c r="B14" s="61">
        <f>SUM(B11:B13)</f>
        <v>13919.310000000001</v>
      </c>
      <c r="C14" s="68"/>
      <c r="D14" s="34"/>
      <c r="E14" s="6"/>
      <c r="F14" s="35"/>
      <c r="G14" s="17"/>
      <c r="H14" s="17"/>
      <c r="I14" s="17"/>
      <c r="J14" s="17"/>
      <c r="K14" s="17"/>
    </row>
    <row r="15" spans="1:11" ht="27.75" customHeight="1" x14ac:dyDescent="0.2">
      <c r="A15" s="9" t="s">
        <v>72</v>
      </c>
      <c r="B15" s="62">
        <f>Travel!B27</f>
        <v>5261.23</v>
      </c>
      <c r="C15" s="69" t="str">
        <f>C11</f>
        <v>Figures exclude GST</v>
      </c>
      <c r="D15" s="6"/>
      <c r="E15" s="6"/>
      <c r="F15" s="35"/>
      <c r="G15" s="17"/>
      <c r="H15" s="17"/>
      <c r="I15" s="17"/>
      <c r="J15" s="17"/>
      <c r="K15" s="17"/>
    </row>
    <row r="16" spans="1:11" ht="27.75" customHeight="1" x14ac:dyDescent="0.2">
      <c r="A16" s="9" t="s">
        <v>73</v>
      </c>
      <c r="B16" s="62">
        <f>Travel!B37</f>
        <v>2208.79</v>
      </c>
      <c r="C16" s="69" t="str">
        <f>C11</f>
        <v>Figures exclude GST</v>
      </c>
      <c r="D16" s="36"/>
      <c r="E16" s="6"/>
      <c r="F16" s="37"/>
      <c r="G16" s="17"/>
      <c r="H16" s="17"/>
      <c r="I16" s="17"/>
      <c r="J16" s="17"/>
      <c r="K16" s="17"/>
    </row>
    <row r="17" spans="1:11" ht="27.75" customHeight="1" x14ac:dyDescent="0.2">
      <c r="A17" s="9" t="s">
        <v>74</v>
      </c>
      <c r="B17" s="62">
        <f>Travel!B48</f>
        <v>79.77</v>
      </c>
      <c r="C17" s="69"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75</v>
      </c>
      <c r="B19" s="19"/>
      <c r="C19" s="17"/>
      <c r="D19" s="17"/>
      <c r="E19" s="17"/>
      <c r="F19" s="17"/>
      <c r="G19" s="17"/>
      <c r="H19" s="17"/>
      <c r="I19" s="17"/>
      <c r="J19" s="17"/>
      <c r="K19" s="17"/>
    </row>
    <row r="20" spans="1:11" x14ac:dyDescent="0.2">
      <c r="A20" s="20" t="s">
        <v>76</v>
      </c>
      <c r="D20" s="17"/>
      <c r="E20" s="17"/>
      <c r="F20" s="17"/>
      <c r="G20" s="17"/>
      <c r="H20" s="17"/>
      <c r="I20" s="17"/>
      <c r="J20" s="17"/>
      <c r="K20" s="17"/>
    </row>
    <row r="21" spans="1:11" ht="12.6" customHeight="1" x14ac:dyDescent="0.2">
      <c r="A21" s="20" t="s">
        <v>77</v>
      </c>
      <c r="D21" s="17"/>
      <c r="E21" s="17"/>
      <c r="F21" s="17"/>
      <c r="G21" s="17"/>
      <c r="H21" s="17"/>
      <c r="I21" s="17"/>
      <c r="J21" s="17"/>
      <c r="K21" s="17"/>
    </row>
    <row r="22" spans="1:11" ht="12.6" customHeight="1" x14ac:dyDescent="0.2">
      <c r="A22" s="20" t="s">
        <v>78</v>
      </c>
      <c r="D22" s="17"/>
      <c r="E22" s="17"/>
      <c r="F22" s="17"/>
      <c r="G22" s="17"/>
      <c r="H22" s="17"/>
      <c r="I22" s="17"/>
      <c r="J22" s="17"/>
      <c r="K22" s="17"/>
    </row>
    <row r="23" spans="1:11" ht="12.6" customHeight="1" x14ac:dyDescent="0.2">
      <c r="A23" s="20" t="s">
        <v>79</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80</v>
      </c>
      <c r="B25" s="13"/>
      <c r="C25" s="13"/>
      <c r="D25" s="13"/>
      <c r="E25" s="13"/>
      <c r="F25" s="13"/>
      <c r="G25" s="17"/>
      <c r="H25" s="17"/>
      <c r="I25" s="17"/>
      <c r="J25" s="17"/>
      <c r="K25" s="17"/>
    </row>
    <row r="26" spans="1:11" ht="12.75" hidden="1" customHeight="1" x14ac:dyDescent="0.2">
      <c r="A26" s="11" t="s">
        <v>81</v>
      </c>
      <c r="B26" s="4"/>
      <c r="C26" s="4"/>
      <c r="D26" s="11"/>
      <c r="E26" s="11"/>
      <c r="F26" s="11"/>
      <c r="G26" s="17"/>
      <c r="H26" s="17"/>
      <c r="I26" s="17"/>
      <c r="J26" s="17"/>
      <c r="K26" s="17"/>
    </row>
    <row r="27" spans="1:11" hidden="1" x14ac:dyDescent="0.2">
      <c r="A27" s="10" t="s">
        <v>82</v>
      </c>
      <c r="B27" s="10"/>
      <c r="C27" s="10"/>
      <c r="D27" s="10"/>
      <c r="E27" s="10"/>
      <c r="F27" s="10"/>
      <c r="G27" s="17"/>
      <c r="H27" s="17"/>
      <c r="I27" s="17"/>
      <c r="J27" s="17"/>
      <c r="K27" s="17"/>
    </row>
    <row r="28" spans="1:11" hidden="1" x14ac:dyDescent="0.2">
      <c r="A28" s="10" t="s">
        <v>83</v>
      </c>
      <c r="B28" s="10"/>
      <c r="C28" s="10"/>
      <c r="D28" s="10"/>
      <c r="E28" s="10"/>
      <c r="F28" s="10"/>
      <c r="G28" s="17"/>
      <c r="H28" s="17"/>
      <c r="I28" s="17"/>
      <c r="J28" s="17"/>
      <c r="K28" s="17"/>
    </row>
    <row r="29" spans="1:11" hidden="1" x14ac:dyDescent="0.2">
      <c r="A29" s="11" t="s">
        <v>84</v>
      </c>
      <c r="B29" s="11"/>
      <c r="C29" s="11"/>
      <c r="D29" s="11"/>
      <c r="E29" s="11"/>
      <c r="F29" s="11"/>
      <c r="G29" s="17"/>
      <c r="H29" s="17"/>
      <c r="I29" s="17"/>
      <c r="J29" s="17"/>
      <c r="K29" s="17"/>
    </row>
    <row r="30" spans="1:11" hidden="1" x14ac:dyDescent="0.2">
      <c r="A30" s="11" t="s">
        <v>85</v>
      </c>
      <c r="B30" s="11"/>
      <c r="C30" s="11"/>
      <c r="D30" s="11"/>
      <c r="E30" s="11"/>
      <c r="F30" s="11"/>
      <c r="G30" s="17"/>
      <c r="H30" s="17"/>
      <c r="I30" s="17"/>
      <c r="J30" s="17"/>
      <c r="K30" s="17"/>
    </row>
    <row r="31" spans="1:11" hidden="1" x14ac:dyDescent="0.2">
      <c r="A31" s="10" t="s">
        <v>86</v>
      </c>
      <c r="B31" s="10"/>
      <c r="C31" s="10"/>
      <c r="D31" s="10"/>
      <c r="E31" s="10"/>
      <c r="F31" s="10"/>
      <c r="G31" s="17"/>
      <c r="H31" s="17"/>
      <c r="I31" s="17"/>
      <c r="J31" s="17"/>
      <c r="K31" s="17"/>
    </row>
    <row r="32" spans="1:11" hidden="1" x14ac:dyDescent="0.2">
      <c r="A32" s="10" t="s">
        <v>87</v>
      </c>
      <c r="B32" s="10"/>
      <c r="C32" s="10"/>
      <c r="D32" s="10"/>
      <c r="E32" s="10"/>
      <c r="F32" s="10"/>
      <c r="G32" s="17"/>
      <c r="H32" s="17"/>
      <c r="I32" s="17"/>
      <c r="J32" s="17"/>
      <c r="K32" s="17"/>
    </row>
    <row r="33" spans="1:11" hidden="1" x14ac:dyDescent="0.2">
      <c r="A33" s="10" t="s">
        <v>88</v>
      </c>
      <c r="B33" s="10"/>
      <c r="C33" s="10"/>
      <c r="D33" s="10"/>
      <c r="E33" s="10"/>
      <c r="F33" s="10"/>
      <c r="G33" s="17"/>
      <c r="H33" s="17"/>
      <c r="I33" s="17"/>
      <c r="J33" s="17"/>
      <c r="K33" s="17"/>
    </row>
    <row r="34" spans="1:11" hidden="1" x14ac:dyDescent="0.2">
      <c r="A34" s="11" t="s">
        <v>89</v>
      </c>
      <c r="B34" s="11"/>
      <c r="C34" s="11"/>
      <c r="D34" s="11"/>
      <c r="E34" s="11"/>
      <c r="F34" s="11"/>
      <c r="G34" s="17"/>
      <c r="H34" s="17"/>
      <c r="I34" s="17"/>
      <c r="J34" s="17"/>
      <c r="K34" s="17"/>
    </row>
    <row r="35" spans="1:11" hidden="1" x14ac:dyDescent="0.2">
      <c r="A35" s="11" t="s">
        <v>90</v>
      </c>
      <c r="B35" s="11"/>
      <c r="C35" s="11"/>
      <c r="D35" s="11"/>
      <c r="E35" s="11"/>
      <c r="F35" s="11"/>
      <c r="G35" s="17"/>
      <c r="H35" s="17"/>
      <c r="I35" s="17"/>
      <c r="J35" s="17"/>
      <c r="K35" s="17"/>
    </row>
    <row r="36" spans="1:11" hidden="1" x14ac:dyDescent="0.2">
      <c r="A36" s="10" t="s">
        <v>91</v>
      </c>
      <c r="B36" s="64"/>
      <c r="C36" s="64"/>
      <c r="D36" s="64"/>
      <c r="E36" s="64"/>
      <c r="F36" s="64"/>
      <c r="G36" s="17"/>
      <c r="H36" s="17"/>
      <c r="I36" s="17"/>
      <c r="J36" s="17"/>
      <c r="K36" s="17"/>
    </row>
    <row r="37" spans="1:11" hidden="1" x14ac:dyDescent="0.2">
      <c r="A37" s="10" t="s">
        <v>60</v>
      </c>
      <c r="B37" s="64"/>
      <c r="C37" s="64"/>
      <c r="D37" s="64"/>
      <c r="E37" s="64"/>
      <c r="F37" s="64"/>
      <c r="G37" s="17"/>
      <c r="H37" s="17"/>
      <c r="I37" s="17"/>
      <c r="J37" s="17"/>
      <c r="K37" s="17"/>
    </row>
    <row r="38" spans="1:11" hidden="1" x14ac:dyDescent="0.2">
      <c r="A38" s="10" t="s">
        <v>92</v>
      </c>
      <c r="B38" s="64"/>
      <c r="C38" s="64"/>
      <c r="D38" s="64"/>
      <c r="E38" s="64"/>
      <c r="F38" s="64"/>
      <c r="G38" s="17"/>
      <c r="H38" s="17"/>
      <c r="I38" s="17"/>
      <c r="J38" s="17"/>
      <c r="K38" s="17"/>
    </row>
    <row r="39" spans="1:11" hidden="1" x14ac:dyDescent="0.2">
      <c r="A39" s="11" t="s">
        <v>93</v>
      </c>
      <c r="B39" s="4"/>
      <c r="C39" s="4"/>
      <c r="D39" s="4"/>
      <c r="E39" s="4"/>
      <c r="F39" s="4"/>
      <c r="G39" s="17"/>
      <c r="H39" s="17"/>
      <c r="I39" s="17"/>
      <c r="J39" s="17"/>
      <c r="K39" s="17"/>
    </row>
    <row r="40" spans="1:11" hidden="1" x14ac:dyDescent="0.2">
      <c r="A40" s="4" t="s">
        <v>94</v>
      </c>
      <c r="B40" s="4"/>
      <c r="C40" s="4"/>
      <c r="D40" s="4"/>
      <c r="E40" s="4"/>
      <c r="F40" s="4"/>
      <c r="G40" s="17"/>
      <c r="H40" s="17"/>
      <c r="I40" s="17"/>
      <c r="J40" s="17"/>
      <c r="K40" s="17"/>
    </row>
    <row r="41" spans="1:11" hidden="1" x14ac:dyDescent="0.2">
      <c r="A41" s="4" t="s">
        <v>95</v>
      </c>
      <c r="B41" s="4"/>
      <c r="C41" s="4"/>
      <c r="D41" s="4"/>
      <c r="E41" s="4"/>
      <c r="F41" s="4"/>
      <c r="G41" s="17"/>
      <c r="H41" s="17"/>
      <c r="I41" s="17"/>
      <c r="J41" s="17"/>
      <c r="K41" s="17"/>
    </row>
    <row r="42" spans="1:11" hidden="1" x14ac:dyDescent="0.2">
      <c r="A42" s="4" t="s">
        <v>96</v>
      </c>
      <c r="B42" s="4"/>
      <c r="C42" s="4"/>
      <c r="D42" s="4"/>
      <c r="E42" s="4"/>
      <c r="F42" s="4"/>
      <c r="G42" s="17"/>
      <c r="H42" s="17"/>
      <c r="I42" s="17"/>
      <c r="J42" s="17"/>
      <c r="K42" s="17"/>
    </row>
    <row r="43" spans="1:11" hidden="1" x14ac:dyDescent="0.2">
      <c r="A43" s="4" t="s">
        <v>97</v>
      </c>
      <c r="B43" s="4"/>
      <c r="C43" s="4"/>
      <c r="D43" s="4"/>
      <c r="E43" s="4"/>
      <c r="F43" s="4"/>
      <c r="G43" s="17"/>
      <c r="H43" s="17"/>
      <c r="I43" s="17"/>
      <c r="J43" s="17"/>
      <c r="K43" s="17"/>
    </row>
    <row r="44" spans="1:11" hidden="1" x14ac:dyDescent="0.2">
      <c r="A44" s="4" t="s">
        <v>98</v>
      </c>
      <c r="B44" s="4"/>
      <c r="C44" s="4"/>
      <c r="D44" s="4"/>
      <c r="E44" s="4"/>
      <c r="F44" s="4"/>
      <c r="G44" s="17"/>
      <c r="H44" s="17"/>
      <c r="I44" s="17"/>
      <c r="J44" s="17"/>
      <c r="K44" s="17"/>
    </row>
    <row r="45" spans="1:11" hidden="1" x14ac:dyDescent="0.2">
      <c r="A45" s="65" t="s">
        <v>99</v>
      </c>
      <c r="B45" s="64"/>
      <c r="C45" s="64"/>
      <c r="D45" s="64"/>
      <c r="E45" s="64"/>
      <c r="F45" s="64"/>
      <c r="G45" s="17"/>
      <c r="H45" s="17"/>
      <c r="I45" s="17"/>
      <c r="J45" s="17"/>
      <c r="K45" s="17"/>
    </row>
    <row r="46" spans="1:11" hidden="1" x14ac:dyDescent="0.2">
      <c r="A46" s="64" t="s">
        <v>100</v>
      </c>
      <c r="B46" s="64"/>
      <c r="C46" s="64"/>
      <c r="D46" s="64"/>
      <c r="E46" s="64"/>
      <c r="F46" s="64"/>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2" t="s">
        <v>101</v>
      </c>
      <c r="B48" s="64"/>
      <c r="C48" s="64"/>
      <c r="D48" s="64"/>
      <c r="E48" s="64"/>
      <c r="F48" s="64"/>
      <c r="G48" s="17"/>
      <c r="H48" s="17"/>
      <c r="I48" s="17"/>
      <c r="J48" s="17"/>
      <c r="K48" s="17"/>
    </row>
    <row r="49" spans="1:11" ht="25.5" hidden="1" x14ac:dyDescent="0.2">
      <c r="A49" s="82" t="s">
        <v>102</v>
      </c>
      <c r="B49" s="64"/>
      <c r="C49" s="64"/>
      <c r="D49" s="64"/>
      <c r="E49" s="64"/>
      <c r="F49" s="64"/>
      <c r="G49" s="17"/>
      <c r="H49" s="17"/>
      <c r="I49" s="17"/>
      <c r="J49" s="17"/>
      <c r="K49" s="17"/>
    </row>
    <row r="50" spans="1:11" ht="25.5" hidden="1" x14ac:dyDescent="0.2">
      <c r="A50" s="83" t="s">
        <v>103</v>
      </c>
      <c r="B50" s="4"/>
      <c r="C50" s="4"/>
      <c r="D50" s="4"/>
      <c r="E50" s="4"/>
      <c r="F50" s="4"/>
      <c r="G50" s="17"/>
      <c r="H50" s="17"/>
      <c r="I50" s="17"/>
      <c r="J50" s="17"/>
      <c r="K50" s="17"/>
    </row>
    <row r="51" spans="1:11" ht="25.5" hidden="1" x14ac:dyDescent="0.2">
      <c r="A51" s="83" t="s">
        <v>104</v>
      </c>
      <c r="B51" s="4"/>
      <c r="C51" s="4"/>
      <c r="D51" s="4"/>
      <c r="E51" s="4"/>
      <c r="F51" s="4"/>
      <c r="G51" s="17"/>
      <c r="H51" s="17"/>
      <c r="I51" s="17"/>
      <c r="J51" s="17"/>
      <c r="K51" s="17"/>
    </row>
    <row r="52" spans="1:11" ht="38.25" hidden="1" x14ac:dyDescent="0.2">
      <c r="A52" s="83" t="s">
        <v>105</v>
      </c>
      <c r="B52" s="75"/>
      <c r="C52" s="75"/>
      <c r="D52" s="75"/>
      <c r="E52" s="11"/>
      <c r="F52" s="11"/>
      <c r="G52" s="17"/>
      <c r="H52" s="17"/>
      <c r="I52" s="17"/>
      <c r="J52" s="17"/>
      <c r="K52" s="17"/>
    </row>
    <row r="53" spans="1:11" hidden="1" x14ac:dyDescent="0.2">
      <c r="A53" s="80" t="s">
        <v>106</v>
      </c>
      <c r="B53" s="74"/>
      <c r="C53" s="74"/>
      <c r="D53" s="74"/>
      <c r="E53" s="10"/>
      <c r="F53" s="10" t="b">
        <v>1</v>
      </c>
      <c r="G53" s="17"/>
      <c r="H53" s="17"/>
      <c r="I53" s="17"/>
      <c r="J53" s="17"/>
      <c r="K53" s="17"/>
    </row>
    <row r="54" spans="1:11" hidden="1" x14ac:dyDescent="0.2">
      <c r="A54" s="81" t="s">
        <v>107</v>
      </c>
      <c r="B54" s="80"/>
      <c r="C54" s="80"/>
      <c r="D54" s="80"/>
      <c r="E54" s="10"/>
      <c r="F54" s="10" t="b">
        <v>0</v>
      </c>
      <c r="G54" s="17"/>
      <c r="H54" s="17"/>
      <c r="I54" s="17"/>
      <c r="J54" s="17"/>
      <c r="K54" s="17"/>
    </row>
    <row r="55" spans="1:11" hidden="1" x14ac:dyDescent="0.2">
      <c r="A55" s="84"/>
      <c r="B55" s="76">
        <f>COUNT(Travel!B12:B26)</f>
        <v>12</v>
      </c>
      <c r="C55" s="76"/>
      <c r="D55" s="76">
        <f>COUNTIF(Travel!D12:D26,"*")</f>
        <v>12</v>
      </c>
      <c r="E55" s="77"/>
      <c r="F55" s="77" t="b">
        <f>MIN(B55,D55)=MAX(B55,D55)</f>
        <v>1</v>
      </c>
      <c r="G55" s="17"/>
      <c r="H55" s="17"/>
      <c r="I55" s="17"/>
      <c r="J55" s="17"/>
      <c r="K55" s="17"/>
    </row>
    <row r="56" spans="1:11" hidden="1" x14ac:dyDescent="0.2">
      <c r="A56" s="84" t="s">
        <v>108</v>
      </c>
      <c r="B56" s="76">
        <f>COUNT(Travel!B31:B36)</f>
        <v>4</v>
      </c>
      <c r="C56" s="76"/>
      <c r="D56" s="76">
        <f>COUNTIF(Travel!D31:D36,"*")</f>
        <v>4</v>
      </c>
      <c r="E56" s="77"/>
      <c r="F56" s="77" t="b">
        <f>MIN(B56,D56)=MAX(B56,D56)</f>
        <v>1</v>
      </c>
    </row>
    <row r="57" spans="1:11" hidden="1" x14ac:dyDescent="0.2">
      <c r="A57" s="85"/>
      <c r="B57" s="76">
        <f>COUNT(Travel!B41:B47)</f>
        <v>3</v>
      </c>
      <c r="C57" s="76"/>
      <c r="D57" s="76">
        <f>COUNTIF(Travel!D41:D47,"*")</f>
        <v>3</v>
      </c>
      <c r="E57" s="77"/>
      <c r="F57" s="77" t="b">
        <f>MIN(B57,D57)=MAX(B57,D57)</f>
        <v>1</v>
      </c>
    </row>
    <row r="58" spans="1:11" hidden="1" x14ac:dyDescent="0.2">
      <c r="A58" s="86" t="s">
        <v>109</v>
      </c>
      <c r="B58" s="78">
        <f>COUNT(Hospitality!B11:B16)</f>
        <v>0</v>
      </c>
      <c r="C58" s="78"/>
      <c r="D58" s="78">
        <f>COUNTIF(Hospitality!D11:D16,"*")</f>
        <v>0</v>
      </c>
      <c r="E58" s="79"/>
      <c r="F58" s="79" t="b">
        <f>MIN(B58,D58)=MAX(B58,D58)</f>
        <v>1</v>
      </c>
    </row>
    <row r="59" spans="1:11" hidden="1" x14ac:dyDescent="0.2">
      <c r="A59" s="87" t="s">
        <v>110</v>
      </c>
      <c r="B59" s="77">
        <f>COUNT('All other expenses'!B11:B19)</f>
        <v>9</v>
      </c>
      <c r="C59" s="77"/>
      <c r="D59" s="77">
        <f>COUNTIF('All other expenses'!D11:D19,"*")</f>
        <v>9</v>
      </c>
      <c r="E59" s="77"/>
      <c r="F59" s="77" t="b">
        <f>MIN(B59,D59)=MAX(B59,D59)</f>
        <v>1</v>
      </c>
    </row>
    <row r="60" spans="1:11" hidden="1" x14ac:dyDescent="0.2">
      <c r="A60" s="86" t="s">
        <v>111</v>
      </c>
      <c r="B60" s="78">
        <f>COUNTIF('Gifts and benefits'!B11:B23,"*")</f>
        <v>1</v>
      </c>
      <c r="C60" s="78">
        <f>COUNTIF('Gifts and benefits'!C11:C23,"*")</f>
        <v>1</v>
      </c>
      <c r="D60" s="78"/>
      <c r="E60" s="78">
        <f>COUNTA('Gifts and benefits'!E11:E23)</f>
        <v>1</v>
      </c>
      <c r="F60" s="79"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8"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89"/>
  <sheetViews>
    <sheetView tabSelected="1" zoomScale="106" zoomScaleNormal="106" workbookViewId="0">
      <selection activeCell="A43" sqref="A4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34.7109375" customWidth="1"/>
    <col min="6" max="6" width="37.5703125" customWidth="1"/>
    <col min="7" max="9" width="9.140625" hidden="1" customWidth="1"/>
    <col min="10" max="13" width="0" hidden="1" customWidth="1"/>
    <col min="14" max="16384" width="9.140625" hidden="1"/>
  </cols>
  <sheetData>
    <row r="1" spans="1:6" ht="26.25" customHeight="1" x14ac:dyDescent="0.2">
      <c r="A1" s="155" t="s">
        <v>112</v>
      </c>
      <c r="B1" s="155"/>
      <c r="C1" s="155"/>
      <c r="D1" s="155"/>
      <c r="E1" s="155"/>
      <c r="F1" s="17"/>
    </row>
    <row r="2" spans="1:6" ht="21" customHeight="1" x14ac:dyDescent="0.2">
      <c r="A2" s="3" t="s">
        <v>52</v>
      </c>
      <c r="B2" s="158" t="str">
        <f>'Summary and sign-off'!B2:F2</f>
        <v>Electoral Commission</v>
      </c>
      <c r="C2" s="158"/>
      <c r="D2" s="158"/>
      <c r="E2" s="158"/>
      <c r="F2" s="17"/>
    </row>
    <row r="3" spans="1:6" ht="21" customHeight="1" x14ac:dyDescent="0.2">
      <c r="A3" s="3" t="s">
        <v>113</v>
      </c>
      <c r="B3" s="158" t="str">
        <f>'Summary and sign-off'!B3:F3</f>
        <v>Karl Le Quesne</v>
      </c>
      <c r="C3" s="158"/>
      <c r="D3" s="158"/>
      <c r="E3" s="158"/>
      <c r="F3" s="17"/>
    </row>
    <row r="4" spans="1:6" ht="21" customHeight="1" x14ac:dyDescent="0.2">
      <c r="A4" s="3" t="s">
        <v>114</v>
      </c>
      <c r="B4" s="158">
        <v>45474</v>
      </c>
      <c r="C4" s="158"/>
      <c r="D4" s="158"/>
      <c r="E4" s="158"/>
      <c r="F4" s="17"/>
    </row>
    <row r="5" spans="1:6" ht="21" customHeight="1" x14ac:dyDescent="0.2">
      <c r="A5" s="3" t="s">
        <v>115</v>
      </c>
      <c r="B5" s="158">
        <v>45838</v>
      </c>
      <c r="C5" s="158"/>
      <c r="D5" s="158"/>
      <c r="E5" s="158"/>
      <c r="F5" s="17"/>
    </row>
    <row r="6" spans="1:6" ht="21" customHeight="1" x14ac:dyDescent="0.2">
      <c r="A6" s="3" t="s">
        <v>116</v>
      </c>
      <c r="B6" s="153" t="s">
        <v>83</v>
      </c>
      <c r="C6" s="153"/>
      <c r="D6" s="153"/>
      <c r="E6" s="153"/>
      <c r="F6" s="17"/>
    </row>
    <row r="7" spans="1:6" ht="21" customHeight="1" x14ac:dyDescent="0.2">
      <c r="A7" s="3" t="s">
        <v>58</v>
      </c>
      <c r="B7" s="153" t="s">
        <v>85</v>
      </c>
      <c r="C7" s="153"/>
      <c r="D7" s="153"/>
      <c r="E7" s="153"/>
      <c r="F7" s="17"/>
    </row>
    <row r="8" spans="1:6" ht="36" customHeight="1" x14ac:dyDescent="0.2">
      <c r="A8" s="161" t="s">
        <v>117</v>
      </c>
      <c r="B8" s="162"/>
      <c r="C8" s="162"/>
      <c r="D8" s="162"/>
      <c r="E8" s="162"/>
      <c r="F8" s="19"/>
    </row>
    <row r="9" spans="1:6" ht="36" customHeight="1" x14ac:dyDescent="0.2">
      <c r="A9" s="163" t="s">
        <v>118</v>
      </c>
      <c r="B9" s="164"/>
      <c r="C9" s="164"/>
      <c r="D9" s="164"/>
      <c r="E9" s="164"/>
      <c r="F9" s="19"/>
    </row>
    <row r="10" spans="1:6" ht="24.75" customHeight="1" x14ac:dyDescent="0.2">
      <c r="A10" s="160" t="s">
        <v>119</v>
      </c>
      <c r="B10" s="165"/>
      <c r="C10" s="160"/>
      <c r="D10" s="160"/>
      <c r="E10" s="160"/>
      <c r="F10" s="29"/>
    </row>
    <row r="11" spans="1:6" ht="27" customHeight="1" x14ac:dyDescent="0.2">
      <c r="A11" s="24" t="s">
        <v>120</v>
      </c>
      <c r="B11" s="24" t="s">
        <v>121</v>
      </c>
      <c r="C11" s="24" t="s">
        <v>122</v>
      </c>
      <c r="D11" s="24" t="s">
        <v>123</v>
      </c>
      <c r="E11" s="24" t="s">
        <v>124</v>
      </c>
      <c r="F11" s="30"/>
    </row>
    <row r="12" spans="1:6" s="2" customFormat="1" hidden="1" x14ac:dyDescent="0.2">
      <c r="A12" s="125"/>
      <c r="B12" s="104"/>
      <c r="C12" s="105"/>
      <c r="D12" s="105"/>
      <c r="E12" s="137"/>
      <c r="F12" s="1"/>
    </row>
    <row r="13" spans="1:6" s="2" customFormat="1" ht="25.5" x14ac:dyDescent="0.2">
      <c r="A13" s="127">
        <v>45572</v>
      </c>
      <c r="B13" s="128">
        <v>1517</v>
      </c>
      <c r="C13" s="145" t="s">
        <v>192</v>
      </c>
      <c r="D13" s="127" t="s">
        <v>125</v>
      </c>
      <c r="E13" s="128" t="s">
        <v>186</v>
      </c>
      <c r="F13" s="1"/>
    </row>
    <row r="14" spans="1:6" s="2" customFormat="1" x14ac:dyDescent="0.2">
      <c r="A14" s="127"/>
      <c r="B14" s="128">
        <v>85.14</v>
      </c>
      <c r="C14" s="129" t="s">
        <v>181</v>
      </c>
      <c r="D14" s="127" t="s">
        <v>126</v>
      </c>
      <c r="E14" s="128" t="s">
        <v>186</v>
      </c>
      <c r="F14" s="1"/>
    </row>
    <row r="15" spans="1:6" s="2" customFormat="1" x14ac:dyDescent="0.2">
      <c r="A15" s="127"/>
      <c r="B15" s="128">
        <v>276.64999999999998</v>
      </c>
      <c r="C15" s="129" t="s">
        <v>182</v>
      </c>
      <c r="D15" s="127" t="s">
        <v>127</v>
      </c>
      <c r="E15" s="128" t="s">
        <v>193</v>
      </c>
      <c r="F15" s="1"/>
    </row>
    <row r="16" spans="1:6" s="2" customFormat="1" x14ac:dyDescent="0.2">
      <c r="A16" s="127"/>
      <c r="B16" s="128">
        <v>1112.1600000000001</v>
      </c>
      <c r="C16" s="129" t="s">
        <v>183</v>
      </c>
      <c r="D16" s="127" t="s">
        <v>127</v>
      </c>
      <c r="E16" s="128" t="s">
        <v>186</v>
      </c>
      <c r="F16" s="1"/>
    </row>
    <row r="17" spans="1:6" s="2" customFormat="1" x14ac:dyDescent="0.2">
      <c r="A17" s="127"/>
      <c r="B17" s="128">
        <v>56.95</v>
      </c>
      <c r="C17" s="129" t="s">
        <v>185</v>
      </c>
      <c r="D17" s="127" t="s">
        <v>128</v>
      </c>
      <c r="E17" s="128" t="s">
        <v>186</v>
      </c>
      <c r="F17" s="1"/>
    </row>
    <row r="18" spans="1:6" s="2" customFormat="1" x14ac:dyDescent="0.2">
      <c r="A18" s="127"/>
      <c r="B18" s="128">
        <v>57.18</v>
      </c>
      <c r="C18" s="129" t="s">
        <v>184</v>
      </c>
      <c r="D18" s="127" t="s">
        <v>128</v>
      </c>
      <c r="E18" s="128" t="s">
        <v>129</v>
      </c>
      <c r="F18" s="1"/>
    </row>
    <row r="19" spans="1:6" s="2" customFormat="1" x14ac:dyDescent="0.2">
      <c r="A19" s="127"/>
      <c r="B19" s="128"/>
      <c r="C19" s="129"/>
      <c r="D19" s="127"/>
      <c r="E19" s="128"/>
      <c r="F19" s="1"/>
    </row>
    <row r="20" spans="1:6" s="2" customFormat="1" x14ac:dyDescent="0.2">
      <c r="A20" s="127">
        <v>45742</v>
      </c>
      <c r="B20" s="128">
        <v>1464</v>
      </c>
      <c r="C20" s="146" t="s">
        <v>194</v>
      </c>
      <c r="D20" s="127" t="s">
        <v>125</v>
      </c>
      <c r="E20" s="128" t="s">
        <v>195</v>
      </c>
      <c r="F20" s="1"/>
    </row>
    <row r="21" spans="1:6" s="2" customFormat="1" x14ac:dyDescent="0.2">
      <c r="A21" s="127"/>
      <c r="B21" s="128">
        <v>308.74</v>
      </c>
      <c r="C21" s="129" t="s">
        <v>197</v>
      </c>
      <c r="D21" s="127" t="s">
        <v>127</v>
      </c>
      <c r="E21" s="128" t="s">
        <v>195</v>
      </c>
      <c r="F21" s="1"/>
    </row>
    <row r="22" spans="1:6" s="2" customFormat="1" x14ac:dyDescent="0.2">
      <c r="A22" s="127"/>
      <c r="B22" s="128">
        <v>215.05</v>
      </c>
      <c r="C22" s="129" t="s">
        <v>198</v>
      </c>
      <c r="D22" s="127" t="s">
        <v>127</v>
      </c>
      <c r="E22" s="128" t="s">
        <v>196</v>
      </c>
      <c r="F22" s="1"/>
    </row>
    <row r="23" spans="1:6" s="2" customFormat="1" x14ac:dyDescent="0.2">
      <c r="A23" s="127"/>
      <c r="B23" s="128">
        <v>106.86</v>
      </c>
      <c r="C23" s="129" t="s">
        <v>199</v>
      </c>
      <c r="D23" s="127" t="s">
        <v>126</v>
      </c>
      <c r="E23" s="128" t="s">
        <v>200</v>
      </c>
      <c r="F23" s="1"/>
    </row>
    <row r="24" spans="1:6" s="2" customFormat="1" x14ac:dyDescent="0.2">
      <c r="A24" s="127"/>
      <c r="B24" s="128">
        <v>34.93</v>
      </c>
      <c r="C24" s="129" t="s">
        <v>201</v>
      </c>
      <c r="D24" s="127" t="s">
        <v>128</v>
      </c>
      <c r="E24" s="128" t="s">
        <v>195</v>
      </c>
      <c r="F24" s="1"/>
    </row>
    <row r="25" spans="1:6" s="2" customFormat="1" x14ac:dyDescent="0.2">
      <c r="A25" s="127"/>
      <c r="B25" s="128">
        <v>26.57</v>
      </c>
      <c r="C25" s="129" t="s">
        <v>202</v>
      </c>
      <c r="D25" s="127" t="s">
        <v>128</v>
      </c>
      <c r="E25" s="128" t="s">
        <v>129</v>
      </c>
      <c r="F25" s="1"/>
    </row>
    <row r="26" spans="1:6" s="2" customFormat="1" x14ac:dyDescent="0.2">
      <c r="A26" s="127"/>
      <c r="B26" s="128"/>
      <c r="C26" s="129"/>
      <c r="D26" s="127"/>
      <c r="E26" s="128"/>
      <c r="F26" s="1"/>
    </row>
    <row r="27" spans="1:6" ht="10.5" customHeight="1" x14ac:dyDescent="0.2">
      <c r="A27" s="72" t="s">
        <v>130</v>
      </c>
      <c r="B27" s="73">
        <f>SUM(B12:B26)</f>
        <v>5261.23</v>
      </c>
      <c r="C27" s="121" t="str">
        <f>IF(SUBTOTAL(3,B12:B26)=SUBTOTAL(103,B12:B26),'Summary and sign-off'!$A$48,'Summary and sign-off'!$A$49)</f>
        <v>Check - there are no hidden rows with data</v>
      </c>
      <c r="D27" s="159" t="str">
        <f>IF('Summary and sign-off'!F55='Summary and sign-off'!F54,'Summary and sign-off'!A51,'Summary and sign-off'!A50)</f>
        <v>Check - each entry provides sufficient information</v>
      </c>
      <c r="E27" s="159"/>
      <c r="F27" s="17"/>
    </row>
    <row r="28" spans="1:6" ht="24.75" customHeight="1" x14ac:dyDescent="0.2">
      <c r="A28" s="17"/>
      <c r="B28" s="19"/>
      <c r="C28" s="17"/>
      <c r="D28" s="17"/>
      <c r="E28" s="17"/>
      <c r="F28" s="29"/>
    </row>
    <row r="29" spans="1:6" ht="27" customHeight="1" x14ac:dyDescent="0.2">
      <c r="A29" s="160" t="s">
        <v>131</v>
      </c>
      <c r="B29" s="160"/>
      <c r="C29" s="160"/>
      <c r="D29" s="160"/>
      <c r="E29" s="160"/>
      <c r="F29" s="30"/>
    </row>
    <row r="30" spans="1:6" s="2" customFormat="1" ht="25.5" x14ac:dyDescent="0.2">
      <c r="A30" s="24" t="s">
        <v>120</v>
      </c>
      <c r="B30" s="24" t="s">
        <v>64</v>
      </c>
      <c r="C30" s="24" t="s">
        <v>132</v>
      </c>
      <c r="D30" s="24" t="s">
        <v>123</v>
      </c>
      <c r="E30" s="24" t="s">
        <v>124</v>
      </c>
      <c r="F30" s="1"/>
    </row>
    <row r="31" spans="1:6" s="2" customFormat="1" ht="14.25" x14ac:dyDescent="0.2">
      <c r="A31" s="138">
        <v>45588</v>
      </c>
      <c r="B31" s="128">
        <v>998</v>
      </c>
      <c r="C31" s="129" t="s">
        <v>206</v>
      </c>
      <c r="D31" s="129" t="s">
        <v>125</v>
      </c>
      <c r="E31" s="150" t="s">
        <v>211</v>
      </c>
      <c r="F31"/>
    </row>
    <row r="32" spans="1:6" s="2" customFormat="1" ht="14.25" x14ac:dyDescent="0.2">
      <c r="A32" s="138">
        <v>45723</v>
      </c>
      <c r="B32" s="128">
        <v>444.14</v>
      </c>
      <c r="C32" s="129" t="s">
        <v>203</v>
      </c>
      <c r="D32" s="129" t="s">
        <v>125</v>
      </c>
      <c r="E32" s="150" t="s">
        <v>204</v>
      </c>
      <c r="F32"/>
    </row>
    <row r="33" spans="1:11" s="2" customFormat="1" ht="14.25" x14ac:dyDescent="0.2">
      <c r="A33" s="138">
        <v>45723</v>
      </c>
      <c r="B33" s="128">
        <v>26.52</v>
      </c>
      <c r="C33" s="129" t="s">
        <v>203</v>
      </c>
      <c r="D33" s="129" t="s">
        <v>128</v>
      </c>
      <c r="E33" s="150" t="s">
        <v>129</v>
      </c>
      <c r="F33"/>
    </row>
    <row r="34" spans="1:11" s="2" customFormat="1" x14ac:dyDescent="0.2">
      <c r="A34" s="138">
        <v>45826</v>
      </c>
      <c r="B34" s="128">
        <v>740.13</v>
      </c>
      <c r="C34" s="129" t="s">
        <v>207</v>
      </c>
      <c r="D34" s="129" t="s">
        <v>125</v>
      </c>
      <c r="E34" s="148" t="s">
        <v>211</v>
      </c>
      <c r="F34" s="17"/>
      <c r="G34" s="17"/>
      <c r="H34" s="17"/>
      <c r="I34" s="17"/>
      <c r="J34" s="17"/>
      <c r="K34" s="17"/>
    </row>
    <row r="35" spans="1:11" s="2" customFormat="1" ht="15" x14ac:dyDescent="0.25">
      <c r="A35" s="138"/>
      <c r="B35" s="128"/>
      <c r="C35" s="129"/>
      <c r="D35" s="129"/>
      <c r="E35" s="147"/>
      <c r="F35"/>
    </row>
    <row r="36" spans="1:11" s="2" customFormat="1" x14ac:dyDescent="0.2">
      <c r="A36" s="138"/>
      <c r="B36" s="128"/>
      <c r="C36" s="129"/>
      <c r="D36" s="129"/>
      <c r="E36" s="129"/>
      <c r="F36" s="131"/>
    </row>
    <row r="37" spans="1:11" x14ac:dyDescent="0.2">
      <c r="A37" s="72" t="s">
        <v>133</v>
      </c>
      <c r="B37" s="73">
        <f>SUM(B31:B36)</f>
        <v>2208.79</v>
      </c>
      <c r="C37" s="121" t="str">
        <f>IF(SUBTOTAL(3,B31:B36)=SUBTOTAL(103,B31:B36),'Summary and sign-off'!$A$48,'Summary and sign-off'!$A$49)</f>
        <v>Check - there are no hidden rows with data</v>
      </c>
      <c r="D37" s="159" t="str">
        <f>IF('Summary and sign-off'!F56='Summary and sign-off'!F54,'Summary and sign-off'!A51,'Summary and sign-off'!A50)</f>
        <v>Check - each entry provides sufficient information</v>
      </c>
      <c r="E37" s="159"/>
      <c r="F37" s="28"/>
    </row>
    <row r="38" spans="1:11" s="2" customFormat="1" x14ac:dyDescent="0.2">
      <c r="A38" s="17"/>
      <c r="B38" s="19"/>
      <c r="C38" s="17"/>
      <c r="D38" s="17"/>
      <c r="E38" s="17"/>
      <c r="F38" s="1"/>
    </row>
    <row r="39" spans="1:11" s="2" customFormat="1" ht="15.75" x14ac:dyDescent="0.2">
      <c r="A39" s="160" t="s">
        <v>134</v>
      </c>
      <c r="B39" s="160"/>
      <c r="C39" s="160"/>
      <c r="D39" s="160"/>
      <c r="E39" s="160"/>
      <c r="F39" s="1"/>
    </row>
    <row r="40" spans="1:11" s="2" customFormat="1" ht="25.5" x14ac:dyDescent="0.2">
      <c r="A40" s="24" t="s">
        <v>120</v>
      </c>
      <c r="B40" s="24" t="s">
        <v>64</v>
      </c>
      <c r="C40" s="24" t="s">
        <v>135</v>
      </c>
      <c r="D40" s="24" t="s">
        <v>136</v>
      </c>
      <c r="E40" s="24" t="s">
        <v>124</v>
      </c>
      <c r="F40" s="1"/>
    </row>
    <row r="41" spans="1:11" s="2" customFormat="1" x14ac:dyDescent="0.2">
      <c r="A41" s="138">
        <v>45994</v>
      </c>
      <c r="B41" s="128">
        <v>15.4</v>
      </c>
      <c r="C41" s="129" t="s">
        <v>189</v>
      </c>
      <c r="D41" s="129" t="s">
        <v>128</v>
      </c>
      <c r="E41" s="130" t="s">
        <v>129</v>
      </c>
      <c r="F41" s="1"/>
    </row>
    <row r="42" spans="1:11" s="2" customFormat="1" x14ac:dyDescent="0.2">
      <c r="A42" s="138">
        <v>46003</v>
      </c>
      <c r="B42" s="128">
        <v>43.8</v>
      </c>
      <c r="C42" s="129" t="s">
        <v>205</v>
      </c>
      <c r="D42" s="129" t="s">
        <v>128</v>
      </c>
      <c r="E42" s="130" t="s">
        <v>129</v>
      </c>
      <c r="F42" s="1"/>
    </row>
    <row r="43" spans="1:11" s="2" customFormat="1" x14ac:dyDescent="0.2">
      <c r="A43" s="138">
        <v>45699</v>
      </c>
      <c r="B43" s="128">
        <v>20.57</v>
      </c>
      <c r="C43" s="129" t="s">
        <v>205</v>
      </c>
      <c r="D43" s="129" t="s">
        <v>128</v>
      </c>
      <c r="E43" s="130" t="s">
        <v>129</v>
      </c>
      <c r="F43" s="1"/>
    </row>
    <row r="44" spans="1:11" s="2" customFormat="1" x14ac:dyDescent="0.2">
      <c r="A44" s="132"/>
      <c r="B44" s="128"/>
      <c r="C44" s="129"/>
      <c r="D44" s="129"/>
      <c r="E44" s="130"/>
      <c r="F44" s="1"/>
    </row>
    <row r="45" spans="1:11" s="2" customFormat="1" x14ac:dyDescent="0.2">
      <c r="A45" s="132"/>
      <c r="B45" s="128"/>
      <c r="C45" s="129"/>
      <c r="D45" s="129"/>
      <c r="E45" s="130"/>
      <c r="F45" s="1"/>
    </row>
    <row r="46" spans="1:11" s="2" customFormat="1" x14ac:dyDescent="0.2">
      <c r="A46" s="132"/>
      <c r="B46" s="128"/>
      <c r="C46" s="129"/>
      <c r="D46" s="129"/>
      <c r="E46" s="130"/>
      <c r="F46" s="1"/>
    </row>
    <row r="47" spans="1:11" ht="34.5" customHeight="1" x14ac:dyDescent="0.2">
      <c r="A47" s="122"/>
      <c r="B47" s="123"/>
      <c r="C47" s="124"/>
      <c r="D47" s="124"/>
      <c r="E47" s="126"/>
      <c r="F47" s="17"/>
    </row>
    <row r="48" spans="1:11" x14ac:dyDescent="0.2">
      <c r="A48" s="72" t="s">
        <v>137</v>
      </c>
      <c r="B48" s="73">
        <f>SUM(B41:B46)</f>
        <v>79.77</v>
      </c>
      <c r="C48" s="121" t="str">
        <f>IF(SUBTOTAL(3,B41:B47)=SUBTOTAL(103,B41:B47),'Summary and sign-off'!$A$48,'Summary and sign-off'!$A$49)</f>
        <v>Check - there are no hidden rows with data</v>
      </c>
      <c r="D48" s="159" t="str">
        <f>IF('Summary and sign-off'!F57='Summary and sign-off'!F54,'Summary and sign-off'!A51,'Summary and sign-off'!A50)</f>
        <v>Check - each entry provides sufficient information</v>
      </c>
      <c r="E48" s="159"/>
      <c r="F48" s="17"/>
    </row>
    <row r="49" spans="1:6" x14ac:dyDescent="0.2">
      <c r="A49" s="17"/>
      <c r="B49" s="58"/>
      <c r="C49" s="19"/>
      <c r="D49" s="17"/>
      <c r="E49" s="17"/>
      <c r="F49" s="17"/>
    </row>
    <row r="50" spans="1:6" ht="12.6" customHeight="1" x14ac:dyDescent="0.2">
      <c r="A50" s="31" t="s">
        <v>138</v>
      </c>
      <c r="B50" s="59">
        <f>B27+B37+B48</f>
        <v>7549.79</v>
      </c>
      <c r="C50" s="32"/>
      <c r="D50" s="32"/>
      <c r="E50" s="32"/>
      <c r="F50" s="17"/>
    </row>
    <row r="51" spans="1:6" ht="12.95" customHeight="1" x14ac:dyDescent="0.2">
      <c r="A51" s="17"/>
      <c r="B51" s="19"/>
      <c r="C51" s="17"/>
      <c r="D51" s="17"/>
      <c r="E51" s="17"/>
      <c r="F51" s="17"/>
    </row>
    <row r="52" spans="1:6" x14ac:dyDescent="0.2">
      <c r="A52" s="18" t="s">
        <v>75</v>
      </c>
      <c r="B52" s="19"/>
      <c r="C52" s="17"/>
      <c r="D52" s="17"/>
      <c r="E52" s="17"/>
      <c r="F52" s="17"/>
    </row>
    <row r="53" spans="1:6" x14ac:dyDescent="0.2">
      <c r="A53" s="20" t="s">
        <v>139</v>
      </c>
      <c r="F53" s="17"/>
    </row>
    <row r="54" spans="1:6" ht="12.95" customHeight="1" x14ac:dyDescent="0.2">
      <c r="A54" s="20" t="s">
        <v>140</v>
      </c>
      <c r="B54" s="17"/>
      <c r="D54" s="17"/>
      <c r="F54" s="17"/>
    </row>
    <row r="55" spans="1:6" x14ac:dyDescent="0.2">
      <c r="A55" s="20" t="s">
        <v>141</v>
      </c>
      <c r="F55" s="17"/>
    </row>
    <row r="56" spans="1:6" x14ac:dyDescent="0.2">
      <c r="A56" s="20" t="s">
        <v>81</v>
      </c>
      <c r="B56" s="19"/>
      <c r="C56" s="17"/>
      <c r="D56" s="17"/>
      <c r="E56" s="17"/>
      <c r="F56" s="17"/>
    </row>
    <row r="57" spans="1:6" x14ac:dyDescent="0.2">
      <c r="A57" s="20" t="s">
        <v>142</v>
      </c>
      <c r="B57" s="17"/>
      <c r="D57" s="17"/>
      <c r="F57" s="17"/>
    </row>
    <row r="58" spans="1:6" hidden="1" x14ac:dyDescent="0.2">
      <c r="A58" s="20" t="s">
        <v>143</v>
      </c>
      <c r="F58" s="17"/>
    </row>
    <row r="59" spans="1:6" x14ac:dyDescent="0.2">
      <c r="A59" s="20" t="s">
        <v>144</v>
      </c>
      <c r="B59" s="20"/>
      <c r="C59" s="20"/>
      <c r="D59" s="20"/>
    </row>
    <row r="60" spans="1:6" x14ac:dyDescent="0.2">
      <c r="A60" s="26"/>
      <c r="B60" s="17"/>
      <c r="C60" s="17"/>
      <c r="D60" s="17"/>
      <c r="E60" s="17"/>
    </row>
    <row r="61" spans="1:6" x14ac:dyDescent="0.2">
      <c r="A61" s="26"/>
      <c r="B61" s="17"/>
      <c r="C61" s="17"/>
      <c r="D61" s="17"/>
      <c r="E61" s="17"/>
    </row>
    <row r="62" spans="1:6" x14ac:dyDescent="0.2"/>
    <row r="63" spans="1:6" ht="12.75" hidden="1" customHeight="1" x14ac:dyDescent="0.2"/>
    <row r="64" spans="1:6" x14ac:dyDescent="0.2"/>
    <row r="65" spans="1:6" x14ac:dyDescent="0.2"/>
    <row r="66" spans="1:6" hidden="1" x14ac:dyDescent="0.2">
      <c r="F66" s="17"/>
    </row>
    <row r="67" spans="1:6" hidden="1" x14ac:dyDescent="0.2">
      <c r="F67" s="17"/>
    </row>
    <row r="68" spans="1:6" hidden="1" x14ac:dyDescent="0.2">
      <c r="F68" s="17"/>
    </row>
    <row r="69" spans="1:6" hidden="1" x14ac:dyDescent="0.2">
      <c r="A69" s="26"/>
      <c r="B69" s="17"/>
      <c r="C69" s="17"/>
      <c r="D69" s="17"/>
      <c r="E69" s="17"/>
      <c r="F69" s="17"/>
    </row>
    <row r="70" spans="1:6" hidden="1" x14ac:dyDescent="0.2">
      <c r="A70" s="26"/>
      <c r="B70" s="17"/>
      <c r="C70" s="17"/>
      <c r="D70" s="17"/>
      <c r="E70" s="17"/>
      <c r="F70" s="17"/>
    </row>
    <row r="71" spans="1:6" x14ac:dyDescent="0.2">
      <c r="A71" s="26"/>
      <c r="B71" s="17"/>
      <c r="C71" s="17"/>
      <c r="D71" s="17"/>
      <c r="E71" s="17"/>
    </row>
    <row r="72" spans="1:6" x14ac:dyDescent="0.2">
      <c r="A72" s="26"/>
      <c r="B72" s="17"/>
      <c r="C72" s="17"/>
      <c r="D72" s="17"/>
      <c r="E72" s="17"/>
    </row>
    <row r="73" spans="1:6" x14ac:dyDescent="0.2">
      <c r="A73" s="26"/>
      <c r="B73" s="17"/>
      <c r="C73" s="17"/>
      <c r="D73" s="17"/>
      <c r="E73" s="17"/>
    </row>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sheetData>
  <sheetProtection formatCells="0" formatRows="0" insertColumns="0" insertRows="0" deleteRows="0"/>
  <mergeCells count="15">
    <mergeCell ref="B7:E7"/>
    <mergeCell ref="B5:E5"/>
    <mergeCell ref="D48:E48"/>
    <mergeCell ref="A1:E1"/>
    <mergeCell ref="A29:E29"/>
    <mergeCell ref="A39:E39"/>
    <mergeCell ref="B2:E2"/>
    <mergeCell ref="B3:E3"/>
    <mergeCell ref="B4:E4"/>
    <mergeCell ref="A8:E8"/>
    <mergeCell ref="A9:E9"/>
    <mergeCell ref="B6:E6"/>
    <mergeCell ref="D27:E27"/>
    <mergeCell ref="D37:E37"/>
    <mergeCell ref="A10:E10"/>
  </mergeCells>
  <dataValidations count="2">
    <dataValidation allowBlank="1" showInputMessage="1" showErrorMessage="1" prompt="Insert additional rows as needed:_x000a_- 'right click' on a row number (left of screen)_x000a_- select 'Insert' (this will insert a row above it)" sqref="A40 A3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6 A47 A31:A36" xr:uid="{00000000-0002-0000-0200-000000000000}">
      <formula1>$B$4</formula1>
      <formula2>$B$5</formula2>
    </dataValidation>
  </dataValidations>
  <pageMargins left="0.70866141732283472" right="0.70866141732283472" top="0.74803149606299213" bottom="0.74803149606299213" header="0.31496062992125984" footer="0.31496062992125984"/>
  <pageSetup paperSize="8" scale="95"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B47 B12:B17 B31:B36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A22" sqref="A22"/>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5" t="s">
        <v>166</v>
      </c>
      <c r="B1" s="155"/>
      <c r="C1" s="155"/>
      <c r="D1" s="155"/>
      <c r="E1" s="155"/>
      <c r="F1" s="155"/>
    </row>
    <row r="2" spans="1:6" ht="21" customHeight="1" x14ac:dyDescent="0.2">
      <c r="A2" s="3" t="s">
        <v>52</v>
      </c>
      <c r="B2" s="158" t="str">
        <f>'Summary and sign-off'!B2:F2</f>
        <v>Electoral Commission</v>
      </c>
      <c r="C2" s="158"/>
      <c r="D2" s="158"/>
      <c r="E2" s="158"/>
      <c r="F2" s="158"/>
    </row>
    <row r="3" spans="1:6" ht="21" customHeight="1" x14ac:dyDescent="0.2">
      <c r="A3" s="3" t="s">
        <v>113</v>
      </c>
      <c r="B3" s="158" t="str">
        <f>'Summary and sign-off'!B3:F3</f>
        <v>Karl Le Quesne</v>
      </c>
      <c r="C3" s="158"/>
      <c r="D3" s="158"/>
      <c r="E3" s="158"/>
      <c r="F3" s="158"/>
    </row>
    <row r="4" spans="1:6" ht="21" customHeight="1" x14ac:dyDescent="0.2">
      <c r="A4" s="3" t="s">
        <v>114</v>
      </c>
      <c r="B4" s="158">
        <f>'Summary and sign-off'!B4:F4</f>
        <v>45474</v>
      </c>
      <c r="C4" s="158"/>
      <c r="D4" s="158"/>
      <c r="E4" s="158"/>
      <c r="F4" s="158"/>
    </row>
    <row r="5" spans="1:6" ht="21" customHeight="1" x14ac:dyDescent="0.2">
      <c r="A5" s="3" t="s">
        <v>115</v>
      </c>
      <c r="B5" s="158">
        <f>'Summary and sign-off'!B5:F5</f>
        <v>45838</v>
      </c>
      <c r="C5" s="158"/>
      <c r="D5" s="158"/>
      <c r="E5" s="158"/>
      <c r="F5" s="158"/>
    </row>
    <row r="6" spans="1:6" ht="21" customHeight="1" x14ac:dyDescent="0.2">
      <c r="A6" s="3" t="s">
        <v>167</v>
      </c>
      <c r="B6" s="153" t="s">
        <v>83</v>
      </c>
      <c r="C6" s="153"/>
      <c r="D6" s="153"/>
      <c r="E6" s="153"/>
      <c r="F6" s="153"/>
    </row>
    <row r="7" spans="1:6" ht="21" customHeight="1" x14ac:dyDescent="0.2">
      <c r="A7" s="3" t="s">
        <v>58</v>
      </c>
      <c r="B7" s="153" t="s">
        <v>85</v>
      </c>
      <c r="C7" s="153"/>
      <c r="D7" s="153"/>
      <c r="E7" s="153"/>
      <c r="F7" s="153"/>
    </row>
    <row r="8" spans="1:6" ht="36" customHeight="1" x14ac:dyDescent="0.2">
      <c r="A8" s="162" t="s">
        <v>168</v>
      </c>
      <c r="B8" s="162"/>
      <c r="C8" s="162"/>
      <c r="D8" s="162"/>
      <c r="E8" s="162"/>
      <c r="F8" s="162"/>
    </row>
    <row r="9" spans="1:6" ht="36" customHeight="1" x14ac:dyDescent="0.2">
      <c r="A9" s="166" t="s">
        <v>169</v>
      </c>
      <c r="B9" s="167"/>
      <c r="C9" s="167"/>
      <c r="D9" s="167"/>
      <c r="E9" s="167"/>
      <c r="F9" s="167"/>
    </row>
    <row r="10" spans="1:6" ht="39" customHeight="1" x14ac:dyDescent="0.2">
      <c r="A10" s="24" t="s">
        <v>120</v>
      </c>
      <c r="B10" s="106" t="s">
        <v>170</v>
      </c>
      <c r="C10" s="106" t="s">
        <v>171</v>
      </c>
      <c r="D10" s="106" t="s">
        <v>172</v>
      </c>
      <c r="E10" s="106" t="s">
        <v>173</v>
      </c>
      <c r="F10" s="106" t="s">
        <v>174</v>
      </c>
    </row>
    <row r="11" spans="1:6" s="2" customFormat="1" hidden="1" x14ac:dyDescent="0.2">
      <c r="A11" s="96"/>
      <c r="B11" s="99"/>
      <c r="C11" s="101"/>
      <c r="D11" s="99"/>
      <c r="E11" s="102"/>
      <c r="F11" s="100"/>
    </row>
    <row r="12" spans="1:6" s="2" customFormat="1" x14ac:dyDescent="0.2">
      <c r="A12" s="112">
        <v>45644</v>
      </c>
      <c r="B12" s="117" t="s">
        <v>190</v>
      </c>
      <c r="C12" s="118" t="s">
        <v>99</v>
      </c>
      <c r="D12" s="117" t="s">
        <v>191</v>
      </c>
      <c r="E12" s="119">
        <v>25</v>
      </c>
      <c r="F12" s="120"/>
    </row>
    <row r="13" spans="1:6" s="2" customFormat="1" x14ac:dyDescent="0.2">
      <c r="A13" s="112"/>
      <c r="B13" s="117"/>
      <c r="C13" s="118"/>
      <c r="D13" s="117"/>
      <c r="E13" s="119"/>
      <c r="F13" s="120"/>
    </row>
    <row r="14" spans="1:6" s="2" customFormat="1" x14ac:dyDescent="0.2">
      <c r="A14" s="112"/>
      <c r="B14" s="117"/>
      <c r="C14" s="118"/>
      <c r="D14" s="117"/>
      <c r="E14" s="119"/>
      <c r="F14" s="120"/>
    </row>
    <row r="15" spans="1:6" s="2" customFormat="1" x14ac:dyDescent="0.2">
      <c r="A15" s="112"/>
      <c r="B15" s="117"/>
      <c r="C15" s="118"/>
      <c r="D15" s="117"/>
      <c r="E15" s="119"/>
      <c r="F15" s="120"/>
    </row>
    <row r="16" spans="1:6" s="2" customFormat="1" x14ac:dyDescent="0.2">
      <c r="A16" s="112"/>
      <c r="B16" s="117"/>
      <c r="C16" s="118"/>
      <c r="D16" s="117"/>
      <c r="E16" s="119"/>
      <c r="F16" s="120"/>
    </row>
    <row r="17" spans="1:7" s="2" customFormat="1" x14ac:dyDescent="0.2">
      <c r="A17" s="112"/>
      <c r="B17" s="117"/>
      <c r="C17" s="118"/>
      <c r="D17" s="117"/>
      <c r="E17" s="119"/>
      <c r="F17" s="120"/>
    </row>
    <row r="18" spans="1:7" s="2" customFormat="1" x14ac:dyDescent="0.2">
      <c r="A18" s="112"/>
      <c r="B18" s="117"/>
      <c r="C18" s="118"/>
      <c r="D18" s="117"/>
      <c r="E18" s="119"/>
      <c r="F18" s="120"/>
    </row>
    <row r="19" spans="1:7" s="2" customFormat="1" x14ac:dyDescent="0.2">
      <c r="A19" s="112"/>
      <c r="B19" s="117"/>
      <c r="C19" s="118"/>
      <c r="D19" s="117"/>
      <c r="E19" s="119"/>
      <c r="F19" s="120"/>
    </row>
    <row r="20" spans="1:7" s="2" customFormat="1" x14ac:dyDescent="0.2">
      <c r="A20" s="112"/>
      <c r="B20" s="117"/>
      <c r="C20" s="118"/>
      <c r="D20" s="117"/>
      <c r="E20" s="119"/>
      <c r="F20" s="120"/>
    </row>
    <row r="21" spans="1:7" s="2" customFormat="1" x14ac:dyDescent="0.2">
      <c r="A21" s="112"/>
      <c r="B21" s="117"/>
      <c r="C21" s="118"/>
      <c r="D21" s="117"/>
      <c r="E21" s="119"/>
      <c r="F21" s="120"/>
    </row>
    <row r="22" spans="1:7" s="2" customFormat="1" x14ac:dyDescent="0.2">
      <c r="A22" s="112"/>
      <c r="B22" s="117"/>
      <c r="C22" s="118"/>
      <c r="D22" s="117"/>
      <c r="E22" s="119"/>
      <c r="F22" s="120"/>
    </row>
    <row r="23" spans="1:7" s="2" customFormat="1" hidden="1" x14ac:dyDescent="0.2">
      <c r="A23" s="96"/>
      <c r="B23" s="99"/>
      <c r="C23" s="101"/>
      <c r="D23" s="99"/>
      <c r="E23" s="102"/>
      <c r="F23" s="100"/>
    </row>
    <row r="24" spans="1:7" ht="34.5" customHeight="1" x14ac:dyDescent="0.2">
      <c r="A24" s="107" t="s">
        <v>175</v>
      </c>
      <c r="B24" s="108" t="s">
        <v>176</v>
      </c>
      <c r="C24" s="109"/>
      <c r="D24" s="110" t="str">
        <f>IF(SUBTOTAL(3,C11:C23)=SUBTOTAL(103,C11:C23),'Summary and sign-off'!$A$48,'Summary and sign-off'!$A$49)</f>
        <v>Check - there are no hidden rows with data</v>
      </c>
      <c r="E24" s="159" t="str">
        <f>IF('Summary and sign-off'!F60='Summary and sign-off'!F54,'Summary and sign-off'!A52,'Summary and sign-off'!A50)</f>
        <v>Check - each entry provides sufficient information</v>
      </c>
      <c r="F24" s="159"/>
      <c r="G24" s="2"/>
    </row>
    <row r="25" spans="1:7" ht="25.5" customHeight="1" x14ac:dyDescent="0.25">
      <c r="A25" s="55"/>
      <c r="B25" s="56" t="s">
        <v>99</v>
      </c>
      <c r="C25" s="57">
        <f>COUNTIF(C11:C23,'Summary and sign-off'!A45)</f>
        <v>1</v>
      </c>
      <c r="D25" s="14"/>
      <c r="E25" s="15"/>
      <c r="F25" s="16"/>
    </row>
    <row r="26" spans="1:7" ht="25.5" customHeight="1" x14ac:dyDescent="0.25">
      <c r="A26" s="55"/>
      <c r="B26" s="56" t="s">
        <v>100</v>
      </c>
      <c r="C26" s="57">
        <f>COUNTIF(C11:C23,'Summary and sign-off'!A46)</f>
        <v>0</v>
      </c>
      <c r="D26" s="14"/>
      <c r="E26" s="15"/>
      <c r="F26" s="16"/>
    </row>
    <row r="27" spans="1:7" x14ac:dyDescent="0.2">
      <c r="A27" s="17"/>
      <c r="B27" s="18"/>
      <c r="C27" s="17"/>
      <c r="D27" s="19"/>
      <c r="E27" s="19"/>
      <c r="F27" s="17"/>
    </row>
    <row r="28" spans="1:7" x14ac:dyDescent="0.2">
      <c r="A28" s="18" t="s">
        <v>165</v>
      </c>
      <c r="B28" s="18"/>
      <c r="C28" s="18"/>
      <c r="D28" s="18"/>
      <c r="E28" s="18"/>
      <c r="F28" s="18"/>
    </row>
    <row r="29" spans="1:7" ht="12.6" customHeight="1" x14ac:dyDescent="0.2">
      <c r="A29" s="20" t="s">
        <v>139</v>
      </c>
      <c r="B29" s="17"/>
      <c r="C29" s="17"/>
      <c r="D29" s="17"/>
      <c r="E29" s="17"/>
    </row>
    <row r="30" spans="1:7" x14ac:dyDescent="0.2">
      <c r="A30" s="20" t="s">
        <v>81</v>
      </c>
      <c r="B30" s="19"/>
      <c r="C30" s="17"/>
      <c r="D30" s="17"/>
      <c r="E30" s="17"/>
      <c r="F30" s="17"/>
    </row>
    <row r="31" spans="1:7" x14ac:dyDescent="0.2">
      <c r="A31" s="20" t="s">
        <v>177</v>
      </c>
      <c r="B31" s="21"/>
      <c r="C31" s="21"/>
      <c r="D31" s="21"/>
      <c r="E31" s="21"/>
      <c r="F31" s="21"/>
    </row>
    <row r="32" spans="1:7" ht="12.75" customHeight="1" x14ac:dyDescent="0.2">
      <c r="A32" s="20" t="s">
        <v>178</v>
      </c>
      <c r="B32" s="17"/>
      <c r="C32" s="17"/>
      <c r="D32" s="17"/>
      <c r="E32" s="17"/>
      <c r="F32" s="17"/>
    </row>
    <row r="33" spans="1:6" ht="12.95" customHeight="1" x14ac:dyDescent="0.2">
      <c r="A33" s="20" t="s">
        <v>179</v>
      </c>
      <c r="B33" s="17"/>
      <c r="C33" s="17"/>
      <c r="D33" s="17"/>
      <c r="E33" s="17"/>
      <c r="F33" s="17"/>
    </row>
    <row r="34" spans="1:6" x14ac:dyDescent="0.2">
      <c r="A34" s="20" t="s">
        <v>180</v>
      </c>
      <c r="C34" s="17"/>
      <c r="D34" s="17"/>
      <c r="E34" s="17"/>
      <c r="F34" s="17"/>
    </row>
    <row r="35" spans="1:6" ht="12.75" customHeight="1" x14ac:dyDescent="0.2">
      <c r="A35" s="20" t="s">
        <v>154</v>
      </c>
      <c r="B35" s="20"/>
      <c r="C35" s="22"/>
      <c r="D35" s="22"/>
      <c r="E35" s="22"/>
      <c r="F35" s="22"/>
    </row>
    <row r="36" spans="1:6" ht="12.75" customHeight="1" x14ac:dyDescent="0.2">
      <c r="A36" s="20"/>
      <c r="B36" s="20"/>
      <c r="C36" s="22"/>
      <c r="D36" s="22"/>
      <c r="E36" s="22"/>
      <c r="F36" s="22"/>
    </row>
    <row r="37" spans="1:6" ht="12.75" hidden="1" customHeight="1" x14ac:dyDescent="0.2">
      <c r="A37" s="20"/>
      <c r="B37" s="20"/>
      <c r="C37" s="22"/>
      <c r="D37" s="22"/>
      <c r="E37" s="22"/>
      <c r="F37" s="22"/>
    </row>
    <row r="40" spans="1:6" hidden="1" x14ac:dyDescent="0.2">
      <c r="A40" s="18"/>
      <c r="B40" s="18"/>
      <c r="C40" s="18"/>
      <c r="D40" s="18"/>
      <c r="E40" s="18"/>
      <c r="F40" s="18"/>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x14ac:dyDescent="0.2"/>
  </sheetData>
  <sheetProtection formatCells="0" insertRows="0" deleteRows="0"/>
  <dataConsolidate/>
  <mergeCells count="10">
    <mergeCell ref="E24:F2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8" scale="97"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C11:C23</xm:sqref>
        </x14:dataValidation>
        <x14:dataValidation type="list" errorStyle="information" operator="greaterThan" allowBlank="1" showInputMessage="1" prompt="Provide specific $ value if possible" xr:uid="{00000000-0002-0000-0500-000003000000}">
          <x14:formula1>
            <xm:f>'Summary and sign-off'!$A$39:$A$44</xm:f>
          </x14:formula1>
          <xm:sqref>E11:E23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4"/>
  <sheetViews>
    <sheetView zoomScaleNormal="100" workbookViewId="0">
      <selection activeCell="C26" sqref="C2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5" t="s">
        <v>112</v>
      </c>
      <c r="B1" s="155"/>
      <c r="C1" s="155"/>
      <c r="D1" s="155"/>
      <c r="E1" s="155"/>
    </row>
    <row r="2" spans="1:6" ht="21" customHeight="1" x14ac:dyDescent="0.2">
      <c r="A2" s="3" t="s">
        <v>52</v>
      </c>
      <c r="B2" s="158" t="str">
        <f>'Summary and sign-off'!B2:F2</f>
        <v>Electoral Commission</v>
      </c>
      <c r="C2" s="158"/>
      <c r="D2" s="158"/>
      <c r="E2" s="158"/>
    </row>
    <row r="3" spans="1:6" ht="21" customHeight="1" x14ac:dyDescent="0.2">
      <c r="A3" s="3" t="s">
        <v>113</v>
      </c>
      <c r="B3" s="158" t="str">
        <f>'Summary and sign-off'!B3:F3</f>
        <v>Karl Le Quesne</v>
      </c>
      <c r="C3" s="158"/>
      <c r="D3" s="158"/>
      <c r="E3" s="158"/>
    </row>
    <row r="4" spans="1:6" ht="21" customHeight="1" x14ac:dyDescent="0.2">
      <c r="A4" s="3" t="s">
        <v>114</v>
      </c>
      <c r="B4" s="158">
        <f>'Summary and sign-off'!B4:F4</f>
        <v>45474</v>
      </c>
      <c r="C4" s="158"/>
      <c r="D4" s="158"/>
      <c r="E4" s="158"/>
    </row>
    <row r="5" spans="1:6" ht="21" customHeight="1" x14ac:dyDescent="0.2">
      <c r="A5" s="3" t="s">
        <v>115</v>
      </c>
      <c r="B5" s="158">
        <f>'Summary and sign-off'!B5:F5</f>
        <v>45838</v>
      </c>
      <c r="C5" s="158"/>
      <c r="D5" s="158"/>
      <c r="E5" s="158"/>
    </row>
    <row r="6" spans="1:6" ht="21" customHeight="1" x14ac:dyDescent="0.2">
      <c r="A6" s="3" t="s">
        <v>116</v>
      </c>
      <c r="B6" s="153" t="s">
        <v>83</v>
      </c>
      <c r="C6" s="153"/>
      <c r="D6" s="153"/>
      <c r="E6" s="153"/>
    </row>
    <row r="7" spans="1:6" ht="21" customHeight="1" x14ac:dyDescent="0.2">
      <c r="A7" s="3" t="s">
        <v>58</v>
      </c>
      <c r="B7" s="153" t="s">
        <v>85</v>
      </c>
      <c r="C7" s="153"/>
      <c r="D7" s="153"/>
      <c r="E7" s="153"/>
    </row>
    <row r="8" spans="1:6" ht="35.25" customHeight="1" x14ac:dyDescent="0.25">
      <c r="A8" s="170" t="s">
        <v>145</v>
      </c>
      <c r="B8" s="170"/>
      <c r="C8" s="171"/>
      <c r="D8" s="171"/>
      <c r="E8" s="171"/>
      <c r="F8" s="27"/>
    </row>
    <row r="9" spans="1:6" ht="35.25" customHeight="1" x14ac:dyDescent="0.25">
      <c r="A9" s="168" t="s">
        <v>146</v>
      </c>
      <c r="B9" s="169"/>
      <c r="C9" s="169"/>
      <c r="D9" s="169"/>
      <c r="E9" s="169"/>
      <c r="F9" s="27"/>
    </row>
    <row r="10" spans="1:6" ht="27" customHeight="1" x14ac:dyDescent="0.2">
      <c r="A10" s="24" t="s">
        <v>147</v>
      </c>
      <c r="B10" s="24" t="s">
        <v>64</v>
      </c>
      <c r="C10" s="24" t="s">
        <v>148</v>
      </c>
      <c r="D10" s="24" t="s">
        <v>149</v>
      </c>
      <c r="E10" s="24" t="s">
        <v>124</v>
      </c>
      <c r="F10" s="20"/>
    </row>
    <row r="11" spans="1:6" s="2" customFormat="1" hidden="1" x14ac:dyDescent="0.2">
      <c r="A11" s="98"/>
      <c r="B11" s="97"/>
      <c r="C11" s="99"/>
      <c r="D11" s="99"/>
      <c r="E11" s="100"/>
    </row>
    <row r="12" spans="1:6" s="2" customFormat="1" ht="14.25" x14ac:dyDescent="0.2">
      <c r="A12" s="133"/>
      <c r="B12" s="134"/>
      <c r="C12" s="135" t="s">
        <v>215</v>
      </c>
      <c r="D12" s="135"/>
      <c r="E12" s="136"/>
    </row>
    <row r="13" spans="1:6" s="2" customFormat="1" ht="14.25" x14ac:dyDescent="0.2">
      <c r="A13" s="133"/>
      <c r="B13" s="134"/>
      <c r="C13" s="135"/>
      <c r="D13" s="135"/>
      <c r="E13" s="136"/>
    </row>
    <row r="14" spans="1:6" s="2" customFormat="1" x14ac:dyDescent="0.2">
      <c r="A14" s="112"/>
      <c r="B14" s="113"/>
      <c r="C14" s="115"/>
      <c r="D14" s="115"/>
      <c r="E14" s="116"/>
    </row>
    <row r="15" spans="1:6" s="2" customFormat="1" x14ac:dyDescent="0.2">
      <c r="A15" s="114"/>
      <c r="B15" s="113"/>
      <c r="C15" s="115"/>
      <c r="D15" s="115"/>
      <c r="E15" s="116"/>
    </row>
    <row r="16" spans="1:6" s="2" customFormat="1" ht="11.25" hidden="1" customHeight="1" x14ac:dyDescent="0.2">
      <c r="A16" s="98"/>
      <c r="B16" s="97"/>
      <c r="C16" s="99"/>
      <c r="D16" s="99"/>
      <c r="E16" s="100"/>
    </row>
    <row r="17" spans="1:6" ht="34.5" customHeight="1" x14ac:dyDescent="0.2">
      <c r="A17" s="54" t="s">
        <v>150</v>
      </c>
      <c r="B17" s="63">
        <f>SUM(B11:B16)</f>
        <v>0</v>
      </c>
      <c r="C17" s="71" t="str">
        <f>IF(SUBTOTAL(3,B11:B16)=SUBTOTAL(103,B11:B16),'Summary and sign-off'!$A$48,'Summary and sign-off'!$A$49)</f>
        <v>Check - there are no hidden rows with data</v>
      </c>
      <c r="D17" s="159" t="str">
        <f>IF('Summary and sign-off'!F58='Summary and sign-off'!F54,'Summary and sign-off'!A51,'Summary and sign-off'!A50)</f>
        <v>Check - each entry provides sufficient information</v>
      </c>
      <c r="E17" s="159"/>
      <c r="F17" s="2"/>
    </row>
    <row r="18" spans="1:6" x14ac:dyDescent="0.2">
      <c r="A18" s="18"/>
      <c r="B18" s="17"/>
      <c r="C18" s="17"/>
      <c r="D18" s="17"/>
      <c r="E18" s="17"/>
    </row>
    <row r="19" spans="1:6" x14ac:dyDescent="0.2">
      <c r="A19" s="18" t="s">
        <v>75</v>
      </c>
      <c r="B19" s="19"/>
      <c r="C19" s="17"/>
      <c r="D19" s="17"/>
      <c r="E19" s="17"/>
    </row>
    <row r="20" spans="1:6" ht="12.75" customHeight="1" x14ac:dyDescent="0.2">
      <c r="A20" s="20" t="s">
        <v>151</v>
      </c>
      <c r="B20" s="20"/>
      <c r="C20" s="20"/>
      <c r="D20" s="20"/>
      <c r="E20" s="20"/>
    </row>
    <row r="21" spans="1:6" x14ac:dyDescent="0.2">
      <c r="A21" s="20" t="s">
        <v>152</v>
      </c>
      <c r="B21" s="20"/>
      <c r="C21" s="28"/>
      <c r="D21" s="28"/>
      <c r="E21" s="28"/>
    </row>
    <row r="22" spans="1:6" x14ac:dyDescent="0.2">
      <c r="A22" s="20" t="s">
        <v>81</v>
      </c>
      <c r="B22" s="19"/>
      <c r="C22" s="17"/>
      <c r="D22" s="17"/>
      <c r="E22" s="17"/>
      <c r="F22" s="17"/>
    </row>
    <row r="23" spans="1:6" x14ac:dyDescent="0.2">
      <c r="A23" s="20" t="s">
        <v>153</v>
      </c>
      <c r="B23" s="20"/>
      <c r="C23" s="28"/>
      <c r="D23" s="28"/>
      <c r="E23" s="28"/>
    </row>
    <row r="24" spans="1:6" ht="12.75" customHeight="1" x14ac:dyDescent="0.2">
      <c r="A24" s="20" t="s">
        <v>154</v>
      </c>
      <c r="B24" s="20"/>
      <c r="C24" s="22"/>
      <c r="D24" s="22"/>
      <c r="E24" s="22"/>
    </row>
    <row r="25" spans="1:6" x14ac:dyDescent="0.2">
      <c r="A25" s="17"/>
      <c r="B25" s="17"/>
      <c r="C25" s="17"/>
      <c r="D25" s="17"/>
      <c r="E25" s="17"/>
    </row>
    <row r="26" spans="1:6" x14ac:dyDescent="0.2"/>
    <row r="27" spans="1:6" x14ac:dyDescent="0.2"/>
    <row r="28" spans="1:6" x14ac:dyDescent="0.2"/>
    <row r="29" spans="1:6" x14ac:dyDescent="0.2"/>
    <row r="30" spans="1:6" x14ac:dyDescent="0.2"/>
    <row r="31" spans="1:6" x14ac:dyDescent="0.2"/>
    <row r="32" spans="1:6" x14ac:dyDescent="0.2"/>
    <row r="33" x14ac:dyDescent="0.2"/>
    <row r="34" x14ac:dyDescent="0.2"/>
  </sheetData>
  <sheetProtection formatCells="0" insertRows="0" deleteRows="0"/>
  <mergeCells count="10">
    <mergeCell ref="D17:E1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6 A11"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2"/>
  <sheetViews>
    <sheetView topLeftCell="A9" zoomScaleNormal="100" workbookViewId="0">
      <selection activeCell="D12" sqref="D12"/>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5" t="s">
        <v>112</v>
      </c>
      <c r="B1" s="155"/>
      <c r="C1" s="155"/>
      <c r="D1" s="155"/>
      <c r="E1" s="155"/>
    </row>
    <row r="2" spans="1:6" ht="21" customHeight="1" x14ac:dyDescent="0.2">
      <c r="A2" s="3" t="s">
        <v>52</v>
      </c>
      <c r="B2" s="158" t="str">
        <f>'Summary and sign-off'!B2:F2</f>
        <v>Electoral Commission</v>
      </c>
      <c r="C2" s="158"/>
      <c r="D2" s="158"/>
      <c r="E2" s="158"/>
    </row>
    <row r="3" spans="1:6" ht="21" customHeight="1" x14ac:dyDescent="0.2">
      <c r="A3" s="3" t="s">
        <v>113</v>
      </c>
      <c r="B3" s="158" t="str">
        <f>'Summary and sign-off'!B3:F3</f>
        <v>Karl Le Quesne</v>
      </c>
      <c r="C3" s="158"/>
      <c r="D3" s="158"/>
      <c r="E3" s="158"/>
    </row>
    <row r="4" spans="1:6" ht="21" customHeight="1" x14ac:dyDescent="0.2">
      <c r="A4" s="3" t="s">
        <v>114</v>
      </c>
      <c r="B4" s="158">
        <v>45474</v>
      </c>
      <c r="C4" s="158"/>
      <c r="D4" s="158"/>
      <c r="E4" s="158"/>
    </row>
    <row r="5" spans="1:6" ht="21" customHeight="1" x14ac:dyDescent="0.2">
      <c r="A5" s="3" t="s">
        <v>115</v>
      </c>
      <c r="B5" s="158">
        <v>45838</v>
      </c>
      <c r="C5" s="158"/>
      <c r="D5" s="158"/>
      <c r="E5" s="158"/>
    </row>
    <row r="6" spans="1:6" ht="21" customHeight="1" x14ac:dyDescent="0.2">
      <c r="A6" s="3" t="s">
        <v>116</v>
      </c>
      <c r="B6" s="153" t="s">
        <v>83</v>
      </c>
      <c r="C6" s="153"/>
      <c r="D6" s="153"/>
      <c r="E6" s="153"/>
      <c r="F6" s="151"/>
    </row>
    <row r="7" spans="1:6" ht="21" customHeight="1" x14ac:dyDescent="0.2">
      <c r="A7" s="3" t="s">
        <v>58</v>
      </c>
      <c r="B7" s="153" t="s">
        <v>85</v>
      </c>
      <c r="C7" s="153"/>
      <c r="D7" s="153"/>
      <c r="E7" s="153"/>
      <c r="F7" s="23"/>
    </row>
    <row r="8" spans="1:6" ht="35.25" customHeight="1" x14ac:dyDescent="0.2">
      <c r="A8" s="162" t="s">
        <v>155</v>
      </c>
      <c r="B8" s="162"/>
      <c r="C8" s="171"/>
      <c r="D8" s="171"/>
      <c r="E8" s="171"/>
    </row>
    <row r="9" spans="1:6" ht="35.25" customHeight="1" x14ac:dyDescent="0.2">
      <c r="A9" s="166" t="s">
        <v>156</v>
      </c>
      <c r="B9" s="167"/>
      <c r="C9" s="167"/>
      <c r="D9" s="167"/>
      <c r="E9" s="167"/>
    </row>
    <row r="10" spans="1:6" ht="27" customHeight="1" x14ac:dyDescent="0.2">
      <c r="A10" s="24" t="s">
        <v>120</v>
      </c>
      <c r="B10" s="24" t="s">
        <v>64</v>
      </c>
      <c r="C10" s="24" t="s">
        <v>157</v>
      </c>
      <c r="D10" s="24" t="s">
        <v>158</v>
      </c>
      <c r="E10" s="24" t="s">
        <v>124</v>
      </c>
      <c r="F10" s="20"/>
    </row>
    <row r="11" spans="1:6" s="2" customFormat="1" ht="14.25" x14ac:dyDescent="0.2">
      <c r="A11" s="144" t="s">
        <v>208</v>
      </c>
      <c r="B11" s="134">
        <v>252</v>
      </c>
      <c r="C11" s="135" t="s">
        <v>210</v>
      </c>
      <c r="D11" s="135" t="s">
        <v>159</v>
      </c>
      <c r="E11" s="136" t="s">
        <v>129</v>
      </c>
    </row>
    <row r="12" spans="1:6" s="2" customFormat="1" ht="28.5" x14ac:dyDescent="0.2">
      <c r="A12" s="144" t="s">
        <v>208</v>
      </c>
      <c r="B12" s="134">
        <v>60</v>
      </c>
      <c r="C12" s="135" t="s">
        <v>160</v>
      </c>
      <c r="D12" s="135" t="s">
        <v>216</v>
      </c>
      <c r="E12" s="136" t="s">
        <v>129</v>
      </c>
    </row>
    <row r="13" spans="1:6" s="2" customFormat="1" ht="14.25" x14ac:dyDescent="0.2">
      <c r="A13" s="144" t="s">
        <v>208</v>
      </c>
      <c r="B13" s="141">
        <v>30</v>
      </c>
      <c r="C13" s="142" t="s">
        <v>161</v>
      </c>
      <c r="D13" s="142" t="s">
        <v>159</v>
      </c>
      <c r="E13" s="143" t="s">
        <v>186</v>
      </c>
    </row>
    <row r="14" spans="1:6" s="2" customFormat="1" ht="14.25" x14ac:dyDescent="0.2">
      <c r="A14" s="144" t="s">
        <v>208</v>
      </c>
      <c r="B14" s="141">
        <v>30</v>
      </c>
      <c r="C14" s="142" t="s">
        <v>161</v>
      </c>
      <c r="D14" s="142" t="s">
        <v>159</v>
      </c>
      <c r="E14" s="143" t="s">
        <v>195</v>
      </c>
    </row>
    <row r="15" spans="1:6" s="2" customFormat="1" ht="14.25" x14ac:dyDescent="0.2">
      <c r="A15" s="144" t="s">
        <v>208</v>
      </c>
      <c r="B15" s="134">
        <v>55.2</v>
      </c>
      <c r="C15" s="135" t="s">
        <v>162</v>
      </c>
      <c r="D15" s="135" t="s">
        <v>163</v>
      </c>
      <c r="E15" s="136" t="s">
        <v>129</v>
      </c>
    </row>
    <row r="16" spans="1:6" s="2" customFormat="1" ht="28.5" x14ac:dyDescent="0.2">
      <c r="A16" s="144" t="s">
        <v>208</v>
      </c>
      <c r="B16" s="134">
        <v>723.8</v>
      </c>
      <c r="C16" s="135" t="s">
        <v>212</v>
      </c>
      <c r="D16" s="135" t="s">
        <v>163</v>
      </c>
      <c r="E16" s="136" t="s">
        <v>129</v>
      </c>
    </row>
    <row r="17" spans="1:6" s="2" customFormat="1" ht="14.25" x14ac:dyDescent="0.2">
      <c r="A17" s="144" t="s">
        <v>208</v>
      </c>
      <c r="B17" s="134">
        <v>173.04</v>
      </c>
      <c r="C17" s="135" t="s">
        <v>209</v>
      </c>
      <c r="D17" s="135" t="s">
        <v>163</v>
      </c>
      <c r="E17" s="136" t="s">
        <v>129</v>
      </c>
    </row>
    <row r="18" spans="1:6" s="2" customFormat="1" ht="14.25" x14ac:dyDescent="0.2">
      <c r="A18" s="144">
        <v>45631</v>
      </c>
      <c r="B18" s="134">
        <v>45.48</v>
      </c>
      <c r="C18" s="140" t="s">
        <v>213</v>
      </c>
      <c r="D18" s="135" t="s">
        <v>214</v>
      </c>
      <c r="E18" s="136" t="s">
        <v>129</v>
      </c>
    </row>
    <row r="19" spans="1:6" s="2" customFormat="1" ht="28.5" x14ac:dyDescent="0.2">
      <c r="A19" s="149">
        <v>45839</v>
      </c>
      <c r="B19" s="141">
        <v>5000</v>
      </c>
      <c r="C19" s="142" t="s">
        <v>187</v>
      </c>
      <c r="D19" s="142" t="s">
        <v>188</v>
      </c>
      <c r="E19" s="143" t="s">
        <v>129</v>
      </c>
    </row>
    <row r="20" spans="1:6" ht="34.5" customHeight="1" x14ac:dyDescent="0.2">
      <c r="A20" s="54" t="s">
        <v>164</v>
      </c>
      <c r="B20" s="63">
        <f>SUM(B11:B19)</f>
        <v>6369.52</v>
      </c>
      <c r="C20" s="139"/>
      <c r="D20" s="159" t="str">
        <f>IF('Summary and sign-off'!F59='Summary and sign-off'!F54,'Summary and sign-off'!A51,'Summary and sign-off'!A50)</f>
        <v>Check - each entry provides sufficient information</v>
      </c>
      <c r="E20" s="159"/>
    </row>
    <row r="21" spans="1:6" ht="14.1" customHeight="1" x14ac:dyDescent="0.2">
      <c r="B21" s="17"/>
      <c r="C21" s="17"/>
      <c r="D21" s="17"/>
      <c r="E21" s="17"/>
    </row>
    <row r="22" spans="1:6" x14ac:dyDescent="0.2">
      <c r="A22" s="18" t="s">
        <v>165</v>
      </c>
      <c r="B22" s="17"/>
      <c r="C22" s="17"/>
      <c r="D22" s="17"/>
      <c r="E22" s="17"/>
    </row>
    <row r="23" spans="1:6" ht="12.6" customHeight="1" x14ac:dyDescent="0.2">
      <c r="A23" s="20" t="s">
        <v>139</v>
      </c>
      <c r="B23" s="17"/>
      <c r="C23" s="17"/>
      <c r="D23" s="17"/>
      <c r="E23" s="17"/>
    </row>
    <row r="24" spans="1:6" x14ac:dyDescent="0.2">
      <c r="A24" s="20" t="s">
        <v>81</v>
      </c>
      <c r="B24" s="19"/>
      <c r="C24" s="17"/>
      <c r="D24" s="17"/>
      <c r="E24" s="17"/>
      <c r="F24" s="17"/>
    </row>
    <row r="25" spans="1:6" x14ac:dyDescent="0.2">
      <c r="A25" s="20" t="s">
        <v>153</v>
      </c>
      <c r="C25" s="17"/>
      <c r="D25" s="17"/>
      <c r="E25" s="17"/>
      <c r="F25" s="17"/>
    </row>
    <row r="26" spans="1:6" ht="12.75" customHeight="1" x14ac:dyDescent="0.2">
      <c r="A26" s="20" t="s">
        <v>154</v>
      </c>
      <c r="B26" s="25"/>
      <c r="C26" s="22"/>
      <c r="D26" s="22"/>
      <c r="E26" s="22"/>
      <c r="F26" s="22"/>
    </row>
    <row r="27" spans="1:6" x14ac:dyDescent="0.2">
      <c r="B27" s="26"/>
      <c r="C27" s="17"/>
      <c r="D27" s="17"/>
      <c r="E27" s="17"/>
    </row>
    <row r="28" spans="1:6" hidden="1" x14ac:dyDescent="0.2">
      <c r="A28" s="17"/>
      <c r="B28" s="17"/>
      <c r="C28" s="17"/>
      <c r="D28" s="17"/>
    </row>
    <row r="29" spans="1:6" ht="12.75" hidden="1" customHeight="1" x14ac:dyDescent="0.2"/>
    <row r="30" spans="1:6" hidden="1" x14ac:dyDescent="0.2">
      <c r="A30" s="17"/>
      <c r="B30" s="17"/>
      <c r="C30" s="17"/>
      <c r="D30" s="17"/>
      <c r="E30" s="17"/>
    </row>
    <row r="31" spans="1:6" hidden="1" x14ac:dyDescent="0.2">
      <c r="A31" s="17"/>
      <c r="B31" s="17"/>
      <c r="C31" s="17"/>
      <c r="D31" s="17"/>
      <c r="E31" s="17"/>
    </row>
    <row r="32" spans="1:6" hidden="1" x14ac:dyDescent="0.2">
      <c r="A32" s="17"/>
      <c r="B32" s="17"/>
      <c r="C32" s="17"/>
      <c r="D32" s="17"/>
      <c r="E32" s="17"/>
    </row>
    <row r="33" spans="1:5" hidden="1" x14ac:dyDescent="0.2">
      <c r="A33" s="17"/>
      <c r="B33" s="17"/>
      <c r="C33" s="17"/>
      <c r="D33" s="17"/>
      <c r="E33" s="17"/>
    </row>
    <row r="34" spans="1:5" hidden="1" x14ac:dyDescent="0.2">
      <c r="A34" s="17"/>
      <c r="B34" s="17"/>
      <c r="C34" s="17"/>
      <c r="D34" s="17"/>
      <c r="E34" s="17"/>
    </row>
    <row r="35" spans="1:5" x14ac:dyDescent="0.2"/>
    <row r="36" spans="1:5" x14ac:dyDescent="0.2"/>
    <row r="37" spans="1:5" x14ac:dyDescent="0.2"/>
    <row r="38" spans="1:5" x14ac:dyDescent="0.2"/>
    <row r="39" spans="1:5" x14ac:dyDescent="0.2"/>
    <row r="40" spans="1:5" x14ac:dyDescent="0.2"/>
    <row r="41" spans="1:5" x14ac:dyDescent="0.2"/>
    <row r="42" spans="1:5" x14ac:dyDescent="0.2"/>
    <row r="43" spans="1:5" x14ac:dyDescent="0.2"/>
    <row r="44" spans="1:5" x14ac:dyDescent="0.2"/>
    <row r="45" spans="1:5" x14ac:dyDescent="0.2"/>
    <row r="48" spans="1:5" x14ac:dyDescent="0.2"/>
    <row r="49" x14ac:dyDescent="0.2"/>
    <row r="50" x14ac:dyDescent="0.2"/>
    <row r="51" x14ac:dyDescent="0.2"/>
    <row r="52" x14ac:dyDescent="0.2"/>
  </sheetData>
  <sheetProtection formatCells="0" insertRows="0" deleteRows="0"/>
  <mergeCells count="10">
    <mergeCell ref="D20:E20"/>
    <mergeCell ref="B6:E6"/>
    <mergeCell ref="B5:E5"/>
    <mergeCell ref="B7:E7"/>
    <mergeCell ref="A1:E1"/>
    <mergeCell ref="B2:E2"/>
    <mergeCell ref="B3:E3"/>
    <mergeCell ref="B4:E4"/>
    <mergeCell ref="A9:E9"/>
    <mergeCell ref="A8:E8"/>
  </mergeCells>
  <dataValidations xWindow="148" yWindow="59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48" yWindow="59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B19 B11:B16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873f8f2-bfee-45ce-b32e-5f920c3094a1">
      <UserInfo>
        <DisplayName>Ken Smart</DisplayName>
        <AccountId>87</AccountId>
        <AccountType/>
      </UserInfo>
      <UserInfo>
        <DisplayName>Nehalkumar patel</DisplayName>
        <AccountId>157</AccountId>
        <AccountType/>
      </UserInfo>
    </SharedWithUsers>
    <lcf76f155ced4ddcb4097134ff3c332f xmlns="57ba8ece-a0b9-4b3f-aa79-daa811a4df7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024FB5B5542A448E02DECDF5C07E1E" ma:contentTypeVersion="16" ma:contentTypeDescription="Create a new document." ma:contentTypeScope="" ma:versionID="0c28f4459de04ca6caff70eddde7b2f1">
  <xsd:schema xmlns:xsd="http://www.w3.org/2001/XMLSchema" xmlns:xs="http://www.w3.org/2001/XMLSchema" xmlns:p="http://schemas.microsoft.com/office/2006/metadata/properties" xmlns:ns2="57ba8ece-a0b9-4b3f-aa79-daa811a4df72" xmlns:ns3="9873f8f2-bfee-45ce-b32e-5f920c3094a1" targetNamespace="http://schemas.microsoft.com/office/2006/metadata/properties" ma:root="true" ma:fieldsID="5fdff503871930faae6ceedffdeede85" ns2:_="" ns3:_="">
    <xsd:import namespace="57ba8ece-a0b9-4b3f-aa79-daa811a4df72"/>
    <xsd:import namespace="9873f8f2-bfee-45ce-b32e-5f920c3094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a8ece-a0b9-4b3f-aa79-daa811a4d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6dc4c2e-361e-47de-9c12-0fb49148409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73f8f2-bfee-45ce-b32e-5f920c3094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57ba8ece-a0b9-4b3f-aa79-daa811a4df72"/>
    <ds:schemaRef ds:uri="http://purl.org/dc/terms/"/>
    <ds:schemaRef ds:uri="http://schemas.openxmlformats.org/package/2006/metadata/core-properties"/>
    <ds:schemaRef ds:uri="9873f8f2-bfee-45ce-b32e-5f920c3094a1"/>
    <ds:schemaRef ds:uri="http://purl.org/dc/elements/1.1/"/>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48E1AA55-B971-4B3E-A907-E9F0F64CAC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Gifts and benefits</vt:lpstr>
      <vt:lpstr>Hospitality</vt:lpstr>
      <vt:lpstr>All other expenses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Karen Murdoch</cp:lastModifiedBy>
  <cp:revision/>
  <cp:lastPrinted>2025-01-26T23:22:54Z</cp:lastPrinted>
  <dcterms:created xsi:type="dcterms:W3CDTF">2010-10-17T20:59:02Z</dcterms:created>
  <dcterms:modified xsi:type="dcterms:W3CDTF">2025-07-07T21:50:27Z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0x01010095024FB5B5542A448E02DECDF5C07E1E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ies>
</file>